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Бюджет города 2021\ПРОЕКТ бюджета на 2021-2023\Проект бюджета 2020-2022 в ТГД\проект решения\"/>
    </mc:Choice>
  </mc:AlternateContent>
  <bookViews>
    <workbookView xWindow="0" yWindow="0" windowWidth="24900" windowHeight="12300" firstSheet="1" activeTab="7"/>
  </bookViews>
  <sheets>
    <sheet name="№ 1 источ" sheetId="183" r:id="rId1"/>
    <sheet name="№ 5 дох" sheetId="184" r:id="rId2"/>
    <sheet name="№ 6 р.п" sheetId="143" r:id="rId3"/>
    <sheet name="№ 7 ведом" sheetId="154" r:id="rId4"/>
    <sheet name=" № 8  рп, кцср, квр" sheetId="155" r:id="rId5"/>
    <sheet name="№ 9 МП" sheetId="147" r:id="rId6"/>
    <sheet name="№ 10 ПО " sheetId="181" r:id="rId7"/>
    <sheet name="№ 11 АИП" sheetId="175" r:id="rId8"/>
    <sheet name="№ 12 ПЗ" sheetId="180" r:id="rId9"/>
  </sheets>
  <definedNames>
    <definedName name="_xlnm._FilterDatabase" localSheetId="4" hidden="1">' № 8  рп, кцср, квр'!$A$5:$K$569</definedName>
    <definedName name="_xlnm._FilterDatabase" localSheetId="3" hidden="1">'№ 7 ведом'!$A$7:$H$606</definedName>
    <definedName name="_xlnm._FilterDatabase" localSheetId="5" hidden="1">'№ 9 МП'!$A$1:$F$413</definedName>
    <definedName name="_xlnm.Print_Area" localSheetId="7">'№ 11 АИП'!$A$1:$P$14</definedName>
    <definedName name="_xlnm.Print_Area" localSheetId="1">'№ 5 дох'!$A$1:$E$147</definedName>
    <definedName name="_xlnm.Print_Area" localSheetId="2">'№ 6 р.п'!$A$1:$E$47</definedName>
    <definedName name="_xlnm.Print_Area" localSheetId="3">'№ 7 ведом'!$A$1:$H$606</definedName>
  </definedNames>
  <calcPr calcId="152511"/>
  <fileRecoveryPr autoRecover="0"/>
</workbook>
</file>

<file path=xl/calcChain.xml><?xml version="1.0" encoding="utf-8"?>
<calcChain xmlns="http://schemas.openxmlformats.org/spreadsheetml/2006/main">
  <c r="M13" i="175" l="1"/>
  <c r="E141" i="184" l="1"/>
  <c r="D141" i="184"/>
  <c r="C141" i="184"/>
  <c r="E139" i="184"/>
  <c r="D139" i="184"/>
  <c r="C139" i="184"/>
  <c r="E137" i="184"/>
  <c r="D137" i="184"/>
  <c r="C137" i="184"/>
  <c r="E135" i="184"/>
  <c r="D135" i="184"/>
  <c r="C135" i="184"/>
  <c r="E133" i="184"/>
  <c r="D133" i="184"/>
  <c r="C133" i="184"/>
  <c r="E131" i="184"/>
  <c r="D131" i="184"/>
  <c r="C131" i="184"/>
  <c r="E129" i="184"/>
  <c r="D129" i="184"/>
  <c r="D128" i="184" s="1"/>
  <c r="C129" i="184"/>
  <c r="C128" i="184"/>
  <c r="E120" i="184"/>
  <c r="D120" i="184"/>
  <c r="C120" i="184"/>
  <c r="E118" i="184"/>
  <c r="D118" i="184"/>
  <c r="C118" i="184"/>
  <c r="E116" i="184"/>
  <c r="D116" i="184"/>
  <c r="C116" i="184"/>
  <c r="E113" i="184"/>
  <c r="E112" i="184" s="1"/>
  <c r="E111" i="184" s="1"/>
  <c r="D113" i="184"/>
  <c r="D112" i="184" s="1"/>
  <c r="C113" i="184"/>
  <c r="C112" i="184" s="1"/>
  <c r="E109" i="184"/>
  <c r="E108" i="184" s="1"/>
  <c r="D109" i="184"/>
  <c r="D108" i="184" s="1"/>
  <c r="C109" i="184"/>
  <c r="C108" i="184"/>
  <c r="E104" i="184"/>
  <c r="E103" i="184" s="1"/>
  <c r="D104" i="184"/>
  <c r="D103" i="184" s="1"/>
  <c r="C104" i="184"/>
  <c r="C103" i="184"/>
  <c r="E101" i="184"/>
  <c r="D101" i="184"/>
  <c r="D100" i="184" s="1"/>
  <c r="C101" i="184"/>
  <c r="C100" i="184" s="1"/>
  <c r="E100" i="184"/>
  <c r="E98" i="184"/>
  <c r="D98" i="184"/>
  <c r="C98" i="184"/>
  <c r="E97" i="184"/>
  <c r="E96" i="184" s="1"/>
  <c r="D97" i="184"/>
  <c r="D96" i="184" s="1"/>
  <c r="C97" i="184"/>
  <c r="C96" i="184" s="1"/>
  <c r="E95" i="184"/>
  <c r="E94" i="184" s="1"/>
  <c r="D95" i="184"/>
  <c r="C95" i="184"/>
  <c r="C94" i="184" s="1"/>
  <c r="D94" i="184"/>
  <c r="E93" i="184"/>
  <c r="E92" i="184" s="1"/>
  <c r="D93" i="184"/>
  <c r="D92" i="184" s="1"/>
  <c r="C93" i="184"/>
  <c r="C92" i="184" s="1"/>
  <c r="E91" i="184"/>
  <c r="E90" i="184" s="1"/>
  <c r="D91" i="184"/>
  <c r="C91" i="184"/>
  <c r="C90" i="184" s="1"/>
  <c r="D90" i="184"/>
  <c r="E89" i="184"/>
  <c r="E88" i="184" s="1"/>
  <c r="E77" i="184" s="1"/>
  <c r="E76" i="184" s="1"/>
  <c r="D89" i="184"/>
  <c r="D88" i="184" s="1"/>
  <c r="C89" i="184"/>
  <c r="C88" i="184" s="1"/>
  <c r="E86" i="184"/>
  <c r="D86" i="184"/>
  <c r="C86" i="184"/>
  <c r="E84" i="184"/>
  <c r="D84" i="184"/>
  <c r="C84" i="184"/>
  <c r="E83" i="184"/>
  <c r="E82" i="184" s="1"/>
  <c r="D83" i="184"/>
  <c r="D82" i="184" s="1"/>
  <c r="C83" i="184"/>
  <c r="C82" i="184" s="1"/>
  <c r="E81" i="184"/>
  <c r="E80" i="184" s="1"/>
  <c r="D81" i="184"/>
  <c r="C81" i="184"/>
  <c r="C80" i="184" s="1"/>
  <c r="D80" i="184"/>
  <c r="E79" i="184"/>
  <c r="E78" i="184" s="1"/>
  <c r="D79" i="184"/>
  <c r="D78" i="184" s="1"/>
  <c r="C79" i="184"/>
  <c r="C78" i="184" s="1"/>
  <c r="C75" i="184"/>
  <c r="C74" i="184" s="1"/>
  <c r="E74" i="184"/>
  <c r="D74" i="184"/>
  <c r="E72" i="184"/>
  <c r="E71" i="184" s="1"/>
  <c r="E70" i="184" s="1"/>
  <c r="D72" i="184"/>
  <c r="D71" i="184" s="1"/>
  <c r="C72" i="184"/>
  <c r="C71" i="184" s="1"/>
  <c r="C70" i="184" s="1"/>
  <c r="E68" i="184"/>
  <c r="E65" i="184" s="1"/>
  <c r="E64" i="184" s="1"/>
  <c r="D68" i="184"/>
  <c r="D65" i="184" s="1"/>
  <c r="D64" i="184" s="1"/>
  <c r="C68" i="184"/>
  <c r="C65" i="184"/>
  <c r="C64" i="184" s="1"/>
  <c r="E62" i="184"/>
  <c r="E61" i="184" s="1"/>
  <c r="D62" i="184"/>
  <c r="C62" i="184"/>
  <c r="C61" i="184" s="1"/>
  <c r="D61" i="184"/>
  <c r="E59" i="184"/>
  <c r="E58" i="184" s="1"/>
  <c r="D59" i="184"/>
  <c r="D58" i="184" s="1"/>
  <c r="C59" i="184"/>
  <c r="C58" i="184" s="1"/>
  <c r="E56" i="184"/>
  <c r="D56" i="184"/>
  <c r="C56" i="184"/>
  <c r="E54" i="184"/>
  <c r="D54" i="184"/>
  <c r="C54" i="184"/>
  <c r="E52" i="184"/>
  <c r="D52" i="184"/>
  <c r="C52" i="184"/>
  <c r="C51" i="184" s="1"/>
  <c r="C50" i="184" s="1"/>
  <c r="E48" i="184"/>
  <c r="E47" i="184" s="1"/>
  <c r="D48" i="184"/>
  <c r="D47" i="184" s="1"/>
  <c r="C48" i="184"/>
  <c r="C47" i="184"/>
  <c r="E45" i="184"/>
  <c r="D45" i="184"/>
  <c r="C45" i="184"/>
  <c r="E43" i="184"/>
  <c r="E42" i="184" s="1"/>
  <c r="D43" i="184"/>
  <c r="C43" i="184"/>
  <c r="C42" i="184" s="1"/>
  <c r="D42" i="184"/>
  <c r="E40" i="184"/>
  <c r="E39" i="184" s="1"/>
  <c r="D40" i="184"/>
  <c r="C40" i="184"/>
  <c r="C39" i="184" s="1"/>
  <c r="E37" i="184"/>
  <c r="D37" i="184"/>
  <c r="C37" i="184"/>
  <c r="E35" i="184"/>
  <c r="D35" i="184"/>
  <c r="C35" i="184"/>
  <c r="E31" i="184"/>
  <c r="D31" i="184"/>
  <c r="C31" i="184"/>
  <c r="E28" i="184"/>
  <c r="D28" i="184"/>
  <c r="D27" i="184" s="1"/>
  <c r="C28" i="184"/>
  <c r="E27" i="184"/>
  <c r="D26" i="184"/>
  <c r="E24" i="184"/>
  <c r="D24" i="184"/>
  <c r="C24" i="184"/>
  <c r="C17" i="184" s="1"/>
  <c r="C16" i="184" s="1"/>
  <c r="E22" i="184"/>
  <c r="D22" i="184"/>
  <c r="C22" i="184"/>
  <c r="E20" i="184"/>
  <c r="D20" i="184"/>
  <c r="C20" i="184"/>
  <c r="E18" i="184"/>
  <c r="D18" i="184"/>
  <c r="D17" i="184" s="1"/>
  <c r="D16" i="184" s="1"/>
  <c r="C18" i="184"/>
  <c r="E11" i="184"/>
  <c r="E10" i="184" s="1"/>
  <c r="D11" i="184"/>
  <c r="C11" i="184"/>
  <c r="C10" i="184" s="1"/>
  <c r="D10" i="184"/>
  <c r="C107" i="184" l="1"/>
  <c r="C106" i="184" s="1"/>
  <c r="E26" i="184"/>
  <c r="C111" i="184"/>
  <c r="E17" i="184"/>
  <c r="E16" i="184" s="1"/>
  <c r="E9" i="184" s="1"/>
  <c r="E147" i="184" s="1"/>
  <c r="C27" i="184"/>
  <c r="D51" i="184"/>
  <c r="D50" i="184" s="1"/>
  <c r="C77" i="184"/>
  <c r="C76" i="184" s="1"/>
  <c r="D111" i="184"/>
  <c r="D107" i="184" s="1"/>
  <c r="D106" i="184" s="1"/>
  <c r="E128" i="184"/>
  <c r="E107" i="184" s="1"/>
  <c r="E106" i="184" s="1"/>
  <c r="C26" i="184"/>
  <c r="C9" i="184" s="1"/>
  <c r="C147" i="184" s="1"/>
  <c r="D39" i="184"/>
  <c r="D9" i="184" s="1"/>
  <c r="D147" i="184" s="1"/>
  <c r="E51" i="184"/>
  <c r="E50" i="184" s="1"/>
  <c r="D70" i="184"/>
  <c r="D77" i="184"/>
  <c r="D76" i="184" s="1"/>
  <c r="E253" i="147" l="1"/>
  <c r="F253" i="147"/>
  <c r="D253" i="147"/>
  <c r="F162" i="155"/>
  <c r="G162" i="155"/>
  <c r="E162" i="155"/>
  <c r="G128" i="154"/>
  <c r="H128" i="154"/>
  <c r="F128" i="154"/>
  <c r="C25" i="183" l="1"/>
  <c r="E24" i="183"/>
  <c r="E23" i="183" s="1"/>
  <c r="E22" i="183" s="1"/>
  <c r="D24" i="183"/>
  <c r="D23" i="183" s="1"/>
  <c r="D22" i="183" s="1"/>
  <c r="C24" i="183"/>
  <c r="C23" i="183" s="1"/>
  <c r="C22" i="183" s="1"/>
  <c r="E20" i="183"/>
  <c r="E19" i="183" s="1"/>
  <c r="E18" i="183" s="1"/>
  <c r="D20" i="183"/>
  <c r="D19" i="183" s="1"/>
  <c r="D18" i="183" s="1"/>
  <c r="C20" i="183"/>
  <c r="C19" i="183"/>
  <c r="C18" i="183" s="1"/>
  <c r="C17" i="183" s="1"/>
  <c r="C16" i="183"/>
  <c r="C15" i="183" s="1"/>
  <c r="C14" i="183" s="1"/>
  <c r="C13" i="183" s="1"/>
  <c r="C12" i="183" s="1"/>
  <c r="E15" i="183"/>
  <c r="E14" i="183" s="1"/>
  <c r="E13" i="183" s="1"/>
  <c r="E12" i="183" s="1"/>
  <c r="D15" i="183"/>
  <c r="D14" i="183"/>
  <c r="D13" i="183" s="1"/>
  <c r="D12" i="183" s="1"/>
  <c r="D17" i="183" l="1"/>
  <c r="D26" i="183" s="1"/>
  <c r="E17" i="183"/>
  <c r="E26" i="183" s="1"/>
  <c r="C26" i="183"/>
  <c r="F7" i="175" l="1"/>
  <c r="J7" i="175"/>
  <c r="N7" i="175"/>
  <c r="E8" i="175"/>
  <c r="E7" i="175" s="1"/>
  <c r="F8" i="175"/>
  <c r="J8" i="175"/>
  <c r="M8" i="175"/>
  <c r="M7" i="175" s="1"/>
  <c r="N8" i="175"/>
  <c r="O9" i="175"/>
  <c r="K9" i="175"/>
  <c r="D9" i="175"/>
  <c r="G9" i="175" s="1"/>
  <c r="M10" i="175"/>
  <c r="I10" i="175"/>
  <c r="I8" i="175" s="1"/>
  <c r="I7" i="175" s="1"/>
  <c r="E10" i="175"/>
  <c r="L10" i="175"/>
  <c r="L8" i="175" s="1"/>
  <c r="L7" i="175" s="1"/>
  <c r="H10" i="175"/>
  <c r="H8" i="175" s="1"/>
  <c r="H7" i="175" s="1"/>
  <c r="D10" i="175"/>
  <c r="I13" i="175"/>
  <c r="E13" i="175"/>
  <c r="N13" i="175"/>
  <c r="J13" i="175"/>
  <c r="F13" i="175"/>
  <c r="K10" i="175" l="1"/>
  <c r="K8" i="175" s="1"/>
  <c r="K7" i="175" s="1"/>
  <c r="O10" i="175"/>
  <c r="O8" i="175" s="1"/>
  <c r="O7" i="175" s="1"/>
  <c r="D8" i="175"/>
  <c r="D7" i="175" s="1"/>
  <c r="G10" i="175"/>
  <c r="G8" i="175" s="1"/>
  <c r="G7" i="175" s="1"/>
  <c r="E474" i="155"/>
  <c r="E473" i="155" s="1"/>
  <c r="E476" i="155"/>
  <c r="E475" i="155" s="1"/>
  <c r="F559" i="155"/>
  <c r="E178" i="147" s="1"/>
  <c r="E177" i="147" s="1"/>
  <c r="E176" i="147" s="1"/>
  <c r="G559" i="155"/>
  <c r="F178" i="147" s="1"/>
  <c r="F177" i="147" s="1"/>
  <c r="F176" i="147" s="1"/>
  <c r="E559" i="155"/>
  <c r="E558" i="155" s="1"/>
  <c r="F520" i="155"/>
  <c r="E137" i="147" s="1"/>
  <c r="G520" i="155"/>
  <c r="F137" i="147" s="1"/>
  <c r="E520" i="155"/>
  <c r="D137" i="147" s="1"/>
  <c r="D136" i="147" s="1"/>
  <c r="D178" i="147" l="1"/>
  <c r="D177" i="147" s="1"/>
  <c r="D176" i="147" s="1"/>
  <c r="E472" i="155"/>
  <c r="F313" i="155" l="1"/>
  <c r="F312" i="155" s="1"/>
  <c r="F311" i="155" s="1"/>
  <c r="F310" i="155" s="1"/>
  <c r="G313" i="155"/>
  <c r="G312" i="155" s="1"/>
  <c r="G311" i="155" s="1"/>
  <c r="G310" i="155" s="1"/>
  <c r="E313" i="155"/>
  <c r="E312" i="155" s="1"/>
  <c r="E311" i="155" s="1"/>
  <c r="E310" i="155" s="1"/>
  <c r="G537" i="154"/>
  <c r="G536" i="154" s="1"/>
  <c r="G535" i="154" s="1"/>
  <c r="H537" i="154"/>
  <c r="H536" i="154" s="1"/>
  <c r="H535" i="154" s="1"/>
  <c r="F537" i="154"/>
  <c r="F536" i="154" s="1"/>
  <c r="F535" i="154" s="1"/>
  <c r="F327" i="155"/>
  <c r="F326" i="155" s="1"/>
  <c r="F325" i="155" s="1"/>
  <c r="F324" i="155" s="1"/>
  <c r="G327" i="155"/>
  <c r="G326" i="155" s="1"/>
  <c r="G325" i="155" s="1"/>
  <c r="G324" i="155" s="1"/>
  <c r="E327" i="155"/>
  <c r="E326" i="155" s="1"/>
  <c r="E325" i="155" s="1"/>
  <c r="E324" i="155" s="1"/>
  <c r="G551" i="154"/>
  <c r="G550" i="154" s="1"/>
  <c r="G549" i="154" s="1"/>
  <c r="G548" i="154" s="1"/>
  <c r="G547" i="154" s="1"/>
  <c r="H551" i="154"/>
  <c r="H550" i="154" s="1"/>
  <c r="H549" i="154" s="1"/>
  <c r="H548" i="154" s="1"/>
  <c r="H547" i="154" s="1"/>
  <c r="F551" i="154"/>
  <c r="F550" i="154" s="1"/>
  <c r="F549" i="154" s="1"/>
  <c r="F548" i="154" s="1"/>
  <c r="F291" i="155"/>
  <c r="F290" i="155" s="1"/>
  <c r="F289" i="155" s="1"/>
  <c r="F288" i="155" s="1"/>
  <c r="F287" i="155" s="1"/>
  <c r="F286" i="155" s="1"/>
  <c r="G291" i="155"/>
  <c r="G290" i="155" s="1"/>
  <c r="G289" i="155" s="1"/>
  <c r="G288" i="155" s="1"/>
  <c r="G287" i="155" s="1"/>
  <c r="G286" i="155" s="1"/>
  <c r="E291" i="155"/>
  <c r="E290" i="155" s="1"/>
  <c r="E289" i="155" s="1"/>
  <c r="E288" i="155" s="1"/>
  <c r="E287" i="155" s="1"/>
  <c r="E286" i="155" s="1"/>
  <c r="G515" i="154"/>
  <c r="G514" i="154" s="1"/>
  <c r="G513" i="154" s="1"/>
  <c r="G512" i="154" s="1"/>
  <c r="G511" i="154" s="1"/>
  <c r="H515" i="154"/>
  <c r="H514" i="154" s="1"/>
  <c r="H513" i="154" s="1"/>
  <c r="H512" i="154" s="1"/>
  <c r="H511" i="154" s="1"/>
  <c r="F515" i="154"/>
  <c r="F514" i="154" s="1"/>
  <c r="F513" i="154" s="1"/>
  <c r="F512" i="154" s="1"/>
  <c r="F511" i="154" s="1"/>
  <c r="H530" i="154"/>
  <c r="G530" i="154"/>
  <c r="F530" i="154"/>
  <c r="F159" i="155"/>
  <c r="G159" i="155"/>
  <c r="E159" i="155"/>
  <c r="E495" i="155"/>
  <c r="E489" i="155"/>
  <c r="E487" i="155"/>
  <c r="E486" i="155" s="1"/>
  <c r="E480" i="155"/>
  <c r="E501" i="155"/>
  <c r="E504" i="155"/>
  <c r="E503" i="155" s="1"/>
  <c r="E502" i="155" s="1"/>
  <c r="E512" i="155"/>
  <c r="E522" i="155"/>
  <c r="E524" i="155"/>
  <c r="E527" i="155"/>
  <c r="D144" i="147" s="1"/>
  <c r="D143" i="147" s="1"/>
  <c r="E529" i="155"/>
  <c r="D146" i="147" s="1"/>
  <c r="D145" i="147" s="1"/>
  <c r="E531" i="155"/>
  <c r="E562" i="155"/>
  <c r="E569" i="155"/>
  <c r="E470" i="155"/>
  <c r="D157" i="147" s="1"/>
  <c r="D156" i="147" s="1"/>
  <c r="D155" i="147" s="1"/>
  <c r="D154" i="147" s="1"/>
  <c r="F548" i="155"/>
  <c r="F547" i="155" s="1"/>
  <c r="F546" i="155" s="1"/>
  <c r="F545" i="155" s="1"/>
  <c r="F544" i="155" s="1"/>
  <c r="F543" i="155" s="1"/>
  <c r="G548" i="155"/>
  <c r="G547" i="155" s="1"/>
  <c r="G546" i="155" s="1"/>
  <c r="G545" i="155" s="1"/>
  <c r="G544" i="155" s="1"/>
  <c r="G543" i="155" s="1"/>
  <c r="E548" i="155"/>
  <c r="E547" i="155" s="1"/>
  <c r="E546" i="155" s="1"/>
  <c r="E545" i="155" s="1"/>
  <c r="E544" i="155" s="1"/>
  <c r="E543" i="155" s="1"/>
  <c r="G396" i="154"/>
  <c r="G395" i="154" s="1"/>
  <c r="G394" i="154" s="1"/>
  <c r="G393" i="154" s="1"/>
  <c r="G392" i="154" s="1"/>
  <c r="H396" i="154"/>
  <c r="H395" i="154" s="1"/>
  <c r="H394" i="154" s="1"/>
  <c r="H393" i="154" s="1"/>
  <c r="H392" i="154" s="1"/>
  <c r="F396" i="154"/>
  <c r="F395" i="154" s="1"/>
  <c r="F394" i="154" s="1"/>
  <c r="F393" i="154" s="1"/>
  <c r="F392" i="154" s="1"/>
  <c r="E542" i="155"/>
  <c r="E556" i="155"/>
  <c r="E535" i="155"/>
  <c r="D152" i="147" s="1"/>
  <c r="D151" i="147" s="1"/>
  <c r="D150" i="147" s="1"/>
  <c r="D149" i="147" s="1"/>
  <c r="E516" i="155"/>
  <c r="F453" i="155"/>
  <c r="F452" i="155" s="1"/>
  <c r="F451" i="155" s="1"/>
  <c r="F450" i="155" s="1"/>
  <c r="F449" i="155" s="1"/>
  <c r="F448" i="155" s="1"/>
  <c r="G453" i="155"/>
  <c r="G452" i="155" s="1"/>
  <c r="G451" i="155" s="1"/>
  <c r="G450" i="155" s="1"/>
  <c r="G449" i="155" s="1"/>
  <c r="G448" i="155" s="1"/>
  <c r="E453" i="155"/>
  <c r="E452" i="155" s="1"/>
  <c r="E451" i="155" s="1"/>
  <c r="E450" i="155" s="1"/>
  <c r="E449" i="155" s="1"/>
  <c r="E448" i="155" s="1"/>
  <c r="G318" i="154"/>
  <c r="G317" i="154" s="1"/>
  <c r="G316" i="154" s="1"/>
  <c r="G315" i="154" s="1"/>
  <c r="G314" i="154" s="1"/>
  <c r="H318" i="154"/>
  <c r="H317" i="154" s="1"/>
  <c r="H316" i="154" s="1"/>
  <c r="H315" i="154" s="1"/>
  <c r="H314" i="154" s="1"/>
  <c r="F318" i="154"/>
  <c r="F317" i="154" s="1"/>
  <c r="F316" i="154" s="1"/>
  <c r="F315" i="154" s="1"/>
  <c r="F314" i="154" s="1"/>
  <c r="F445" i="155"/>
  <c r="E122" i="147" s="1"/>
  <c r="E121" i="147" s="1"/>
  <c r="G445" i="155"/>
  <c r="G444" i="155" s="1"/>
  <c r="E447" i="155"/>
  <c r="E461" i="155"/>
  <c r="E463" i="155"/>
  <c r="E445" i="155"/>
  <c r="D122" i="147" s="1"/>
  <c r="D121" i="147" s="1"/>
  <c r="G310" i="154"/>
  <c r="H310" i="154"/>
  <c r="F310" i="154"/>
  <c r="F346" i="155"/>
  <c r="F345" i="155" s="1"/>
  <c r="F344" i="155" s="1"/>
  <c r="F343" i="155" s="1"/>
  <c r="F342" i="155" s="1"/>
  <c r="F341" i="155" s="1"/>
  <c r="G346" i="155"/>
  <c r="G345" i="155" s="1"/>
  <c r="G344" i="155" s="1"/>
  <c r="G343" i="155" s="1"/>
  <c r="G342" i="155" s="1"/>
  <c r="G341" i="155" s="1"/>
  <c r="E346" i="155"/>
  <c r="E345" i="155" s="1"/>
  <c r="E344" i="155" s="1"/>
  <c r="E343" i="155" s="1"/>
  <c r="E342" i="155" s="1"/>
  <c r="E341" i="155" s="1"/>
  <c r="G240" i="154"/>
  <c r="G239" i="154" s="1"/>
  <c r="G238" i="154" s="1"/>
  <c r="G237" i="154" s="1"/>
  <c r="G236" i="154" s="1"/>
  <c r="H240" i="154"/>
  <c r="H239" i="154" s="1"/>
  <c r="H238" i="154" s="1"/>
  <c r="H237" i="154" s="1"/>
  <c r="H236" i="154" s="1"/>
  <c r="F240" i="154"/>
  <c r="F239" i="154" s="1"/>
  <c r="F238" i="154" s="1"/>
  <c r="F237" i="154" s="1"/>
  <c r="F236" i="154" s="1"/>
  <c r="F249" i="155"/>
  <c r="F248" i="155" s="1"/>
  <c r="F247" i="155" s="1"/>
  <c r="F246" i="155" s="1"/>
  <c r="G249" i="155"/>
  <c r="G248" i="155" s="1"/>
  <c r="G247" i="155" s="1"/>
  <c r="G246" i="155" s="1"/>
  <c r="E249" i="155"/>
  <c r="E248" i="155" s="1"/>
  <c r="E247" i="155" s="1"/>
  <c r="E246" i="155" s="1"/>
  <c r="G202" i="154"/>
  <c r="G201" i="154" s="1"/>
  <c r="G200" i="154" s="1"/>
  <c r="H202" i="154"/>
  <c r="H201" i="154" s="1"/>
  <c r="H200" i="154" s="1"/>
  <c r="F202" i="154"/>
  <c r="F201" i="154" s="1"/>
  <c r="F200" i="154" s="1"/>
  <c r="F198" i="154"/>
  <c r="F121" i="155"/>
  <c r="E379" i="147" s="1"/>
  <c r="E378" i="147" s="1"/>
  <c r="E377" i="147" s="1"/>
  <c r="G121" i="155"/>
  <c r="G120" i="155" s="1"/>
  <c r="G119" i="155" s="1"/>
  <c r="G118" i="155" s="1"/>
  <c r="E121" i="155"/>
  <c r="E120" i="155" s="1"/>
  <c r="E119" i="155" s="1"/>
  <c r="E118" i="155" s="1"/>
  <c r="G89" i="154"/>
  <c r="G88" i="154" s="1"/>
  <c r="G87" i="154" s="1"/>
  <c r="H89" i="154"/>
  <c r="H88" i="154" s="1"/>
  <c r="H87" i="154" s="1"/>
  <c r="F89" i="154"/>
  <c r="F88" i="154" s="1"/>
  <c r="F87" i="154" s="1"/>
  <c r="E446" i="155" l="1"/>
  <c r="D124" i="147"/>
  <c r="D123" i="147" s="1"/>
  <c r="D120" i="147" s="1"/>
  <c r="D119" i="147" s="1"/>
  <c r="E541" i="155"/>
  <c r="E540" i="155" s="1"/>
  <c r="E539" i="155" s="1"/>
  <c r="D219" i="147"/>
  <c r="D218" i="147" s="1"/>
  <c r="D217" i="147" s="1"/>
  <c r="D216" i="147" s="1"/>
  <c r="D215" i="147" s="1"/>
  <c r="E568" i="155"/>
  <c r="E567" i="155" s="1"/>
  <c r="E566" i="155" s="1"/>
  <c r="E565" i="155" s="1"/>
  <c r="E564" i="155" s="1"/>
  <c r="E563" i="155" s="1"/>
  <c r="F53" i="147"/>
  <c r="F52" i="147" s="1"/>
  <c r="F51" i="147" s="1"/>
  <c r="F50" i="147" s="1"/>
  <c r="E515" i="155"/>
  <c r="D133" i="147"/>
  <c r="D132" i="147" s="1"/>
  <c r="D131" i="147" s="1"/>
  <c r="D130" i="147" s="1"/>
  <c r="E561" i="155"/>
  <c r="E560" i="155" s="1"/>
  <c r="D181" i="147"/>
  <c r="D180" i="147" s="1"/>
  <c r="D179" i="147" s="1"/>
  <c r="E523" i="155"/>
  <c r="D141" i="147"/>
  <c r="D140" i="147" s="1"/>
  <c r="E494" i="155"/>
  <c r="E493" i="155" s="1"/>
  <c r="D193" i="147"/>
  <c r="D192" i="147" s="1"/>
  <c r="D191" i="147" s="1"/>
  <c r="E462" i="155"/>
  <c r="D190" i="147"/>
  <c r="D189" i="147" s="1"/>
  <c r="E530" i="155"/>
  <c r="D148" i="147"/>
  <c r="D147" i="147" s="1"/>
  <c r="D142" i="147" s="1"/>
  <c r="E521" i="155"/>
  <c r="E519" i="155" s="1"/>
  <c r="E518" i="155" s="1"/>
  <c r="D139" i="147"/>
  <c r="D138" i="147" s="1"/>
  <c r="D135" i="147" s="1"/>
  <c r="D185" i="147"/>
  <c r="D184" i="147" s="1"/>
  <c r="D183" i="147" s="1"/>
  <c r="E479" i="155"/>
  <c r="E460" i="155"/>
  <c r="D188" i="147"/>
  <c r="D187" i="147" s="1"/>
  <c r="D186" i="147" s="1"/>
  <c r="E555" i="155"/>
  <c r="E554" i="155" s="1"/>
  <c r="D175" i="147"/>
  <c r="D174" i="147" s="1"/>
  <c r="D173" i="147" s="1"/>
  <c r="E511" i="155"/>
  <c r="E510" i="155" s="1"/>
  <c r="E509" i="155" s="1"/>
  <c r="D129" i="147"/>
  <c r="D128" i="147" s="1"/>
  <c r="D127" i="147" s="1"/>
  <c r="D126" i="147" s="1"/>
  <c r="D53" i="147"/>
  <c r="D52" i="147" s="1"/>
  <c r="D51" i="147" s="1"/>
  <c r="D50" i="147" s="1"/>
  <c r="E53" i="147"/>
  <c r="E52" i="147" s="1"/>
  <c r="E51" i="147" s="1"/>
  <c r="E50" i="147" s="1"/>
  <c r="E309" i="147"/>
  <c r="E308" i="147" s="1"/>
  <c r="E307" i="147" s="1"/>
  <c r="E306" i="147" s="1"/>
  <c r="E305" i="147" s="1"/>
  <c r="D309" i="147"/>
  <c r="D308" i="147" s="1"/>
  <c r="D307" i="147" s="1"/>
  <c r="D306" i="147" s="1"/>
  <c r="D305" i="147" s="1"/>
  <c r="F309" i="147"/>
  <c r="F308" i="147" s="1"/>
  <c r="F307" i="147" s="1"/>
  <c r="F306" i="147" s="1"/>
  <c r="F305" i="147" s="1"/>
  <c r="E444" i="155"/>
  <c r="E443" i="155" s="1"/>
  <c r="F444" i="155"/>
  <c r="F122" i="147"/>
  <c r="F121" i="147" s="1"/>
  <c r="E233" i="147"/>
  <c r="E232" i="147" s="1"/>
  <c r="E231" i="147" s="1"/>
  <c r="E230" i="147" s="1"/>
  <c r="D233" i="147"/>
  <c r="D232" i="147" s="1"/>
  <c r="D231" i="147" s="1"/>
  <c r="D230" i="147" s="1"/>
  <c r="F233" i="147"/>
  <c r="F232" i="147" s="1"/>
  <c r="F231" i="147" s="1"/>
  <c r="F230" i="147" s="1"/>
  <c r="D379" i="147"/>
  <c r="D378" i="147" s="1"/>
  <c r="D377" i="147" s="1"/>
  <c r="F379" i="147"/>
  <c r="F378" i="147" s="1"/>
  <c r="F377" i="147" s="1"/>
  <c r="F120" i="155"/>
  <c r="F119" i="155" s="1"/>
  <c r="F118" i="155" s="1"/>
  <c r="D182" i="147" l="1"/>
  <c r="D172" i="147"/>
  <c r="D134" i="147"/>
  <c r="D125" i="147" s="1"/>
  <c r="F135" i="154"/>
  <c r="F285" i="155" l="1"/>
  <c r="E45" i="147" s="1"/>
  <c r="G285" i="155"/>
  <c r="F45" i="147" s="1"/>
  <c r="E285" i="155"/>
  <c r="D45" i="147" s="1"/>
  <c r="F372" i="154"/>
  <c r="G372" i="154"/>
  <c r="H372" i="154"/>
  <c r="D13" i="180"/>
  <c r="E13" i="180"/>
  <c r="C13" i="180"/>
  <c r="D21" i="180"/>
  <c r="E21" i="180"/>
  <c r="C21" i="180"/>
  <c r="D24" i="180" l="1"/>
  <c r="E24" i="180"/>
  <c r="C24" i="180"/>
  <c r="F309" i="155" l="1"/>
  <c r="F308" i="155" s="1"/>
  <c r="F307" i="155" s="1"/>
  <c r="F306" i="155" s="1"/>
  <c r="G309" i="155"/>
  <c r="G308" i="155" s="1"/>
  <c r="G307" i="155" s="1"/>
  <c r="G306" i="155" s="1"/>
  <c r="E309" i="155"/>
  <c r="E308" i="155" s="1"/>
  <c r="E307" i="155" s="1"/>
  <c r="E306" i="155" s="1"/>
  <c r="G533" i="154"/>
  <c r="G532" i="154" s="1"/>
  <c r="G531" i="154" s="1"/>
  <c r="H533" i="154"/>
  <c r="H532" i="154" s="1"/>
  <c r="H531" i="154" s="1"/>
  <c r="F533" i="154"/>
  <c r="F532" i="154" s="1"/>
  <c r="F531" i="154" s="1"/>
  <c r="E49" i="147" l="1"/>
  <c r="E48" i="147" s="1"/>
  <c r="E47" i="147" s="1"/>
  <c r="E46" i="147" s="1"/>
  <c r="D49" i="147"/>
  <c r="D48" i="147" s="1"/>
  <c r="D47" i="147" s="1"/>
  <c r="D46" i="147" s="1"/>
  <c r="F49" i="147"/>
  <c r="F48" i="147" s="1"/>
  <c r="F47" i="147" s="1"/>
  <c r="F46" i="147" s="1"/>
  <c r="F305" i="155" l="1"/>
  <c r="E29" i="147" s="1"/>
  <c r="E28" i="147" s="1"/>
  <c r="E27" i="147" s="1"/>
  <c r="E26" i="147" s="1"/>
  <c r="G305" i="155"/>
  <c r="G304" i="155" s="1"/>
  <c r="G303" i="155" s="1"/>
  <c r="G302" i="155" s="1"/>
  <c r="E305" i="155"/>
  <c r="D29" i="147" s="1"/>
  <c r="D28" i="147" s="1"/>
  <c r="D27" i="147" s="1"/>
  <c r="D26" i="147" s="1"/>
  <c r="G529" i="154"/>
  <c r="G528" i="154" s="1"/>
  <c r="G527" i="154" s="1"/>
  <c r="H529" i="154"/>
  <c r="H528" i="154" s="1"/>
  <c r="H527" i="154" s="1"/>
  <c r="F529" i="154"/>
  <c r="F528" i="154" s="1"/>
  <c r="F527" i="154" s="1"/>
  <c r="F304" i="155" l="1"/>
  <c r="F303" i="155" s="1"/>
  <c r="F302" i="155" s="1"/>
  <c r="F29" i="147"/>
  <c r="F28" i="147" s="1"/>
  <c r="F27" i="147" s="1"/>
  <c r="F26" i="147" s="1"/>
  <c r="E304" i="155"/>
  <c r="E303" i="155" s="1"/>
  <c r="E302" i="155" s="1"/>
  <c r="F282" i="155" l="1"/>
  <c r="F281" i="155" s="1"/>
  <c r="F280" i="155" s="1"/>
  <c r="G282" i="155"/>
  <c r="G281" i="155" s="1"/>
  <c r="G280" i="155" s="1"/>
  <c r="E282" i="155"/>
  <c r="D42" i="147" s="1"/>
  <c r="D41" i="147" s="1"/>
  <c r="D40" i="147" s="1"/>
  <c r="G506" i="154"/>
  <c r="G505" i="154" s="1"/>
  <c r="H506" i="154"/>
  <c r="H505" i="154" s="1"/>
  <c r="F506" i="154"/>
  <c r="F505" i="154" s="1"/>
  <c r="E42" i="147" l="1"/>
  <c r="E41" i="147" s="1"/>
  <c r="E40" i="147" s="1"/>
  <c r="E281" i="155"/>
  <c r="E280" i="155" s="1"/>
  <c r="F42" i="147"/>
  <c r="F41" i="147" s="1"/>
  <c r="F40" i="147" s="1"/>
  <c r="E44" i="147" l="1"/>
  <c r="E43" i="147" s="1"/>
  <c r="E39" i="147" s="1"/>
  <c r="F44" i="147"/>
  <c r="F43" i="147" s="1"/>
  <c r="F39" i="147" s="1"/>
  <c r="D44" i="147"/>
  <c r="D43" i="147" s="1"/>
  <c r="D39" i="147" s="1"/>
  <c r="F284" i="155"/>
  <c r="F283" i="155" s="1"/>
  <c r="F279" i="155" s="1"/>
  <c r="G284" i="155"/>
  <c r="G283" i="155" s="1"/>
  <c r="G279" i="155" s="1"/>
  <c r="E284" i="155"/>
  <c r="E283" i="155" s="1"/>
  <c r="E279" i="155" s="1"/>
  <c r="G509" i="154"/>
  <c r="G508" i="154" s="1"/>
  <c r="G504" i="154" s="1"/>
  <c r="H509" i="154"/>
  <c r="H508" i="154" s="1"/>
  <c r="H504" i="154" s="1"/>
  <c r="F509" i="154"/>
  <c r="F508" i="154" s="1"/>
  <c r="F504" i="154" s="1"/>
  <c r="F183" i="155" l="1"/>
  <c r="E274" i="147" s="1"/>
  <c r="E273" i="147" s="1"/>
  <c r="E272" i="147" s="1"/>
  <c r="G183" i="155"/>
  <c r="G182" i="155" s="1"/>
  <c r="G181" i="155" s="1"/>
  <c r="E183" i="155"/>
  <c r="D274" i="147" s="1"/>
  <c r="D273" i="147" s="1"/>
  <c r="D272" i="147" s="1"/>
  <c r="G148" i="154"/>
  <c r="G147" i="154" s="1"/>
  <c r="H148" i="154"/>
  <c r="H147" i="154" s="1"/>
  <c r="F148" i="154"/>
  <c r="F147" i="154" s="1"/>
  <c r="F182" i="155" l="1"/>
  <c r="F181" i="155" s="1"/>
  <c r="E182" i="155"/>
  <c r="E181" i="155" s="1"/>
  <c r="F274" i="147"/>
  <c r="F273" i="147" s="1"/>
  <c r="F272" i="147" s="1"/>
  <c r="E534" i="155" l="1"/>
  <c r="E533" i="155" s="1"/>
  <c r="E532" i="155" s="1"/>
  <c r="O18" i="175" l="1"/>
  <c r="N18" i="175"/>
  <c r="M18" i="175"/>
  <c r="L18" i="175"/>
  <c r="K18" i="175"/>
  <c r="J18" i="175"/>
  <c r="I18" i="175"/>
  <c r="H18" i="175"/>
  <c r="G18" i="175"/>
  <c r="F18" i="175"/>
  <c r="E18" i="175"/>
  <c r="D18" i="175"/>
  <c r="N12" i="175"/>
  <c r="J12" i="175"/>
  <c r="J11" i="175" s="1"/>
  <c r="J14" i="175" s="1"/>
  <c r="L12" i="175"/>
  <c r="L11" i="175" s="1"/>
  <c r="L14" i="175" s="1"/>
  <c r="H12" i="175"/>
  <c r="H11" i="175" s="1"/>
  <c r="H14" i="175" s="1"/>
  <c r="D12" i="175"/>
  <c r="D11" i="175" s="1"/>
  <c r="D14" i="175" s="1"/>
  <c r="M12" i="175" l="1"/>
  <c r="M11" i="175" s="1"/>
  <c r="M14" i="175" s="1"/>
  <c r="O13" i="175"/>
  <c r="K13" i="175"/>
  <c r="N11" i="175"/>
  <c r="N14" i="175" s="1"/>
  <c r="O12" i="175"/>
  <c r="I12" i="175"/>
  <c r="O11" i="175" l="1"/>
  <c r="O14" i="175" s="1"/>
  <c r="I11" i="175"/>
  <c r="I14" i="175" s="1"/>
  <c r="K12" i="175"/>
  <c r="K11" i="175" l="1"/>
  <c r="K14" i="175" s="1"/>
  <c r="F535" i="155" l="1"/>
  <c r="F534" i="155" s="1"/>
  <c r="F533" i="155" s="1"/>
  <c r="F532" i="155" s="1"/>
  <c r="G535" i="155"/>
  <c r="G534" i="155" s="1"/>
  <c r="G533" i="155" s="1"/>
  <c r="G532" i="155" s="1"/>
  <c r="E152" i="147" l="1"/>
  <c r="E151" i="147" s="1"/>
  <c r="E150" i="147" s="1"/>
  <c r="E149" i="147" s="1"/>
  <c r="F152" i="147"/>
  <c r="F151" i="147" s="1"/>
  <c r="F150" i="147" s="1"/>
  <c r="F149" i="147" s="1"/>
  <c r="F542" i="155"/>
  <c r="F541" i="155" s="1"/>
  <c r="F540" i="155" s="1"/>
  <c r="F539" i="155" s="1"/>
  <c r="F538" i="155" s="1"/>
  <c r="F537" i="155" s="1"/>
  <c r="F536" i="155" s="1"/>
  <c r="G542" i="155"/>
  <c r="G541" i="155" s="1"/>
  <c r="G540" i="155" s="1"/>
  <c r="G539" i="155" s="1"/>
  <c r="G538" i="155" s="1"/>
  <c r="G537" i="155" s="1"/>
  <c r="G536" i="155" s="1"/>
  <c r="G367" i="154"/>
  <c r="H367" i="154"/>
  <c r="F367" i="154"/>
  <c r="E500" i="155" s="1"/>
  <c r="E499" i="155" s="1"/>
  <c r="E498" i="155" s="1"/>
  <c r="E497" i="155" s="1"/>
  <c r="E219" i="147" l="1"/>
  <c r="E218" i="147" s="1"/>
  <c r="E217" i="147" s="1"/>
  <c r="E216" i="147" s="1"/>
  <c r="E215" i="147" s="1"/>
  <c r="F219" i="147"/>
  <c r="F218" i="147" s="1"/>
  <c r="F217" i="147" s="1"/>
  <c r="F216" i="147" s="1"/>
  <c r="F215" i="147" s="1"/>
  <c r="E43" i="143" l="1"/>
  <c r="D43" i="143" l="1"/>
  <c r="G390" i="154"/>
  <c r="G389" i="154" s="1"/>
  <c r="G388" i="154" s="1"/>
  <c r="G387" i="154" s="1"/>
  <c r="G386" i="154" s="1"/>
  <c r="G385" i="154" s="1"/>
  <c r="H390" i="154"/>
  <c r="H389" i="154" s="1"/>
  <c r="H388" i="154" s="1"/>
  <c r="H387" i="154" s="1"/>
  <c r="H386" i="154" s="1"/>
  <c r="H385" i="154" s="1"/>
  <c r="F390" i="154"/>
  <c r="F389" i="154" s="1"/>
  <c r="F388" i="154" l="1"/>
  <c r="F387" i="154" s="1"/>
  <c r="E528" i="155"/>
  <c r="E538" i="155"/>
  <c r="E537" i="155" s="1"/>
  <c r="E536" i="155" s="1"/>
  <c r="G383" i="154"/>
  <c r="H383" i="154"/>
  <c r="F383" i="154"/>
  <c r="C43" i="143" l="1"/>
  <c r="F382" i="154"/>
  <c r="F381" i="154" s="1"/>
  <c r="H382" i="154"/>
  <c r="H381" i="154" s="1"/>
  <c r="G382" i="154"/>
  <c r="G381" i="154" s="1"/>
  <c r="E514" i="155" l="1"/>
  <c r="E513" i="155" s="1"/>
  <c r="F186" i="155"/>
  <c r="F185" i="155" s="1"/>
  <c r="F184" i="155" s="1"/>
  <c r="G186" i="155"/>
  <c r="F277" i="147" s="1"/>
  <c r="F276" i="147" s="1"/>
  <c r="F275" i="147" s="1"/>
  <c r="E186" i="155"/>
  <c r="E185" i="155" s="1"/>
  <c r="E184" i="155" s="1"/>
  <c r="G151" i="154"/>
  <c r="G150" i="154" s="1"/>
  <c r="H151" i="154"/>
  <c r="H150" i="154" s="1"/>
  <c r="F151" i="154"/>
  <c r="F150" i="154" s="1"/>
  <c r="F176" i="155"/>
  <c r="F175" i="155" s="1"/>
  <c r="F174" i="155" s="1"/>
  <c r="G176" i="155"/>
  <c r="G175" i="155" s="1"/>
  <c r="G174" i="155" s="1"/>
  <c r="E176" i="155"/>
  <c r="E175" i="155" s="1"/>
  <c r="E174" i="155" s="1"/>
  <c r="G141" i="154"/>
  <c r="G140" i="154" s="1"/>
  <c r="H141" i="154"/>
  <c r="H140" i="154" s="1"/>
  <c r="F141" i="154"/>
  <c r="F140" i="154" s="1"/>
  <c r="E277" i="147" l="1"/>
  <c r="E276" i="147" s="1"/>
  <c r="E275" i="147" s="1"/>
  <c r="D277" i="147"/>
  <c r="D276" i="147" s="1"/>
  <c r="D275" i="147" s="1"/>
  <c r="G185" i="155"/>
  <c r="G184" i="155" s="1"/>
  <c r="F267" i="147"/>
  <c r="F266" i="147" s="1"/>
  <c r="F265" i="147" s="1"/>
  <c r="D267" i="147"/>
  <c r="D266" i="147" s="1"/>
  <c r="D265" i="147" s="1"/>
  <c r="E267" i="147"/>
  <c r="E266" i="147" s="1"/>
  <c r="E265" i="147" s="1"/>
  <c r="F231" i="155" l="1"/>
  <c r="E319" i="147" s="1"/>
  <c r="E318" i="147" s="1"/>
  <c r="E317" i="147" s="1"/>
  <c r="G231" i="155"/>
  <c r="F319" i="147" s="1"/>
  <c r="F318" i="147" s="1"/>
  <c r="F317" i="147" s="1"/>
  <c r="E231" i="155"/>
  <c r="E230" i="155" s="1"/>
  <c r="E229" i="155" s="1"/>
  <c r="G184" i="154"/>
  <c r="G183" i="154" s="1"/>
  <c r="H184" i="154"/>
  <c r="H183" i="154" s="1"/>
  <c r="F184" i="154"/>
  <c r="F183" i="154" s="1"/>
  <c r="G230" i="155" l="1"/>
  <c r="G229" i="155" s="1"/>
  <c r="F230" i="155"/>
  <c r="F229" i="155" s="1"/>
  <c r="D319" i="147"/>
  <c r="D318" i="147" s="1"/>
  <c r="D317" i="147" s="1"/>
  <c r="F32" i="155"/>
  <c r="F31" i="155" s="1"/>
  <c r="G32" i="155"/>
  <c r="G31" i="155" s="1"/>
  <c r="E32" i="155"/>
  <c r="D395" i="147" s="1"/>
  <c r="D394" i="147" s="1"/>
  <c r="G23" i="154"/>
  <c r="H23" i="154"/>
  <c r="F23" i="154"/>
  <c r="E395" i="147" l="1"/>
  <c r="E394" i="147" s="1"/>
  <c r="E31" i="155"/>
  <c r="F395" i="147"/>
  <c r="F394" i="147" s="1"/>
  <c r="F234" i="155"/>
  <c r="F233" i="155" s="1"/>
  <c r="F232" i="155" s="1"/>
  <c r="G234" i="155"/>
  <c r="G233" i="155" s="1"/>
  <c r="G232" i="155" s="1"/>
  <c r="E234" i="155"/>
  <c r="D322" i="147" s="1"/>
  <c r="D321" i="147" s="1"/>
  <c r="D320" i="147" s="1"/>
  <c r="D316" i="147" s="1"/>
  <c r="G187" i="154"/>
  <c r="G186" i="154" s="1"/>
  <c r="H187" i="154"/>
  <c r="H186" i="154" s="1"/>
  <c r="F187" i="154"/>
  <c r="F186" i="154" s="1"/>
  <c r="F182" i="154" s="1"/>
  <c r="F181" i="154" s="1"/>
  <c r="F180" i="154" s="1"/>
  <c r="G182" i="154" l="1"/>
  <c r="G181" i="154" s="1"/>
  <c r="G180" i="154" s="1"/>
  <c r="F228" i="155"/>
  <c r="F227" i="155" s="1"/>
  <c r="F226" i="155" s="1"/>
  <c r="H182" i="154"/>
  <c r="H181" i="154" s="1"/>
  <c r="H180" i="154" s="1"/>
  <c r="G228" i="155"/>
  <c r="G227" i="155" s="1"/>
  <c r="G226" i="155" s="1"/>
  <c r="E322" i="147"/>
  <c r="E321" i="147" s="1"/>
  <c r="E320" i="147" s="1"/>
  <c r="E316" i="147" s="1"/>
  <c r="E233" i="155"/>
  <c r="E232" i="155" s="1"/>
  <c r="F322" i="147"/>
  <c r="F321" i="147" s="1"/>
  <c r="F320" i="147" s="1"/>
  <c r="F316" i="147" s="1"/>
  <c r="G352" i="154"/>
  <c r="G351" i="154" s="1"/>
  <c r="G350" i="154" s="1"/>
  <c r="G349" i="154" s="1"/>
  <c r="G348" i="154" s="1"/>
  <c r="G347" i="154" s="1"/>
  <c r="H352" i="154"/>
  <c r="H351" i="154" s="1"/>
  <c r="H350" i="154" s="1"/>
  <c r="H349" i="154" s="1"/>
  <c r="H348" i="154" s="1"/>
  <c r="H347" i="154" s="1"/>
  <c r="F360" i="154"/>
  <c r="F359" i="154" s="1"/>
  <c r="G360" i="154"/>
  <c r="G359" i="154" s="1"/>
  <c r="G358" i="154" s="1"/>
  <c r="H360" i="154"/>
  <c r="H359" i="154" s="1"/>
  <c r="H358" i="154" s="1"/>
  <c r="F364" i="154"/>
  <c r="F363" i="154" s="1"/>
  <c r="G364" i="154"/>
  <c r="G363" i="154" s="1"/>
  <c r="G362" i="154" s="1"/>
  <c r="H364" i="154"/>
  <c r="H363" i="154" s="1"/>
  <c r="H362" i="154" s="1"/>
  <c r="F368" i="154"/>
  <c r="G368" i="154"/>
  <c r="H368" i="154"/>
  <c r="F370" i="154"/>
  <c r="G370" i="154"/>
  <c r="H370" i="154"/>
  <c r="G96" i="155"/>
  <c r="G95" i="155" s="1"/>
  <c r="F96" i="155"/>
  <c r="F95" i="155" s="1"/>
  <c r="E96" i="155"/>
  <c r="E95" i="155" s="1"/>
  <c r="F358" i="154" l="1"/>
  <c r="E492" i="155"/>
  <c r="E491" i="155" s="1"/>
  <c r="F362" i="154"/>
  <c r="E496" i="155"/>
  <c r="E228" i="155"/>
  <c r="E227" i="155" s="1"/>
  <c r="E226" i="155" s="1"/>
  <c r="G495" i="155"/>
  <c r="G494" i="155" s="1"/>
  <c r="G493" i="155" s="1"/>
  <c r="G492" i="155" s="1"/>
  <c r="G491" i="155" s="1"/>
  <c r="G490" i="155" s="1"/>
  <c r="F495" i="155"/>
  <c r="F494" i="155" s="1"/>
  <c r="F493" i="155" s="1"/>
  <c r="F492" i="155" s="1"/>
  <c r="F491" i="155" s="1"/>
  <c r="F490" i="155" s="1"/>
  <c r="F352" i="154"/>
  <c r="F351" i="154" s="1"/>
  <c r="F350" i="154" l="1"/>
  <c r="F349" i="154" s="1"/>
  <c r="F386" i="154"/>
  <c r="E526" i="155"/>
  <c r="E525" i="155" s="1"/>
  <c r="E517" i="155" s="1"/>
  <c r="E508" i="155" s="1"/>
  <c r="E507" i="155" s="1"/>
  <c r="E193" i="147"/>
  <c r="F193" i="147"/>
  <c r="F385" i="154" l="1"/>
  <c r="F348" i="154"/>
  <c r="F347" i="154" s="1"/>
  <c r="F569" i="155"/>
  <c r="G569" i="155"/>
  <c r="D373" i="147"/>
  <c r="D372" i="147" s="1"/>
  <c r="D371" i="147" s="1"/>
  <c r="F556" i="155"/>
  <c r="G556" i="155"/>
  <c r="F558" i="155"/>
  <c r="F557" i="155" s="1"/>
  <c r="F562" i="155"/>
  <c r="G562" i="155"/>
  <c r="F512" i="155"/>
  <c r="F511" i="155" s="1"/>
  <c r="F510" i="155" s="1"/>
  <c r="F509" i="155" s="1"/>
  <c r="G512" i="155"/>
  <c r="G511" i="155" s="1"/>
  <c r="G510" i="155" s="1"/>
  <c r="G509" i="155" s="1"/>
  <c r="F516" i="155"/>
  <c r="F515" i="155" s="1"/>
  <c r="F514" i="155" s="1"/>
  <c r="F513" i="155" s="1"/>
  <c r="G516" i="155"/>
  <c r="G515" i="155" s="1"/>
  <c r="G514" i="155" s="1"/>
  <c r="G513" i="155" s="1"/>
  <c r="F519" i="155"/>
  <c r="G519" i="155"/>
  <c r="F522" i="155"/>
  <c r="F521" i="155" s="1"/>
  <c r="G522" i="155"/>
  <c r="G521" i="155" s="1"/>
  <c r="F524" i="155"/>
  <c r="F523" i="155" s="1"/>
  <c r="G524" i="155"/>
  <c r="G523" i="155" s="1"/>
  <c r="F527" i="155"/>
  <c r="F526" i="155" s="1"/>
  <c r="G527" i="155"/>
  <c r="G526" i="155" s="1"/>
  <c r="F529" i="155"/>
  <c r="F528" i="155" s="1"/>
  <c r="G529" i="155"/>
  <c r="G528" i="155" s="1"/>
  <c r="F531" i="155"/>
  <c r="F530" i="155" s="1"/>
  <c r="G531" i="155"/>
  <c r="G530" i="155" s="1"/>
  <c r="F501" i="155"/>
  <c r="G501" i="155"/>
  <c r="F504" i="155"/>
  <c r="G504" i="155"/>
  <c r="F343" i="147" s="1"/>
  <c r="D340" i="147"/>
  <c r="F12" i="175"/>
  <c r="F11" i="175" s="1"/>
  <c r="F14" i="175" s="1"/>
  <c r="F487" i="155"/>
  <c r="F486" i="155" s="1"/>
  <c r="G487" i="155"/>
  <c r="G486" i="155" s="1"/>
  <c r="F489" i="155"/>
  <c r="F488" i="155" s="1"/>
  <c r="G489" i="155"/>
  <c r="G488" i="155" s="1"/>
  <c r="F470" i="155"/>
  <c r="F469" i="155" s="1"/>
  <c r="F468" i="155" s="1"/>
  <c r="F467" i="155" s="1"/>
  <c r="G470" i="155"/>
  <c r="G469" i="155" s="1"/>
  <c r="G468" i="155" s="1"/>
  <c r="G467" i="155" s="1"/>
  <c r="F474" i="155"/>
  <c r="F473" i="155" s="1"/>
  <c r="G474" i="155"/>
  <c r="G473" i="155" s="1"/>
  <c r="F476" i="155"/>
  <c r="F475" i="155" s="1"/>
  <c r="G476" i="155"/>
  <c r="G475" i="155" s="1"/>
  <c r="F480" i="155"/>
  <c r="F479" i="155" s="1"/>
  <c r="F478" i="155" s="1"/>
  <c r="F477" i="155" s="1"/>
  <c r="G480" i="155"/>
  <c r="G479" i="155" s="1"/>
  <c r="G478" i="155" s="1"/>
  <c r="G477" i="155" s="1"/>
  <c r="F441" i="155"/>
  <c r="E118" i="147" s="1"/>
  <c r="G441" i="155"/>
  <c r="F118" i="147" s="1"/>
  <c r="E441" i="155"/>
  <c r="D118" i="147" s="1"/>
  <c r="D117" i="147" s="1"/>
  <c r="D116" i="147" s="1"/>
  <c r="D115" i="147" s="1"/>
  <c r="F437" i="155"/>
  <c r="F436" i="155" s="1"/>
  <c r="F435" i="155" s="1"/>
  <c r="G437" i="155"/>
  <c r="F114" i="147" s="1"/>
  <c r="F113" i="147" s="1"/>
  <c r="F112" i="147" s="1"/>
  <c r="E437" i="155"/>
  <c r="E426" i="155"/>
  <c r="F461" i="155"/>
  <c r="F460" i="155" s="1"/>
  <c r="G461" i="155"/>
  <c r="G460" i="155" s="1"/>
  <c r="G302" i="154"/>
  <c r="G301" i="154" s="1"/>
  <c r="H302" i="154"/>
  <c r="H301" i="154" s="1"/>
  <c r="F302" i="154"/>
  <c r="F301" i="154" s="1"/>
  <c r="F422" i="155"/>
  <c r="F421" i="155" s="1"/>
  <c r="F420" i="155" s="1"/>
  <c r="G422" i="155"/>
  <c r="G421" i="155" s="1"/>
  <c r="G420" i="155" s="1"/>
  <c r="E422" i="155"/>
  <c r="D99" i="147" s="1"/>
  <c r="D98" i="147" s="1"/>
  <c r="D97" i="147" s="1"/>
  <c r="G287" i="154"/>
  <c r="G286" i="154" s="1"/>
  <c r="H287" i="154"/>
  <c r="H286" i="154" s="1"/>
  <c r="F287" i="154"/>
  <c r="F286" i="154" s="1"/>
  <c r="F340" i="155"/>
  <c r="F339" i="155" s="1"/>
  <c r="F338" i="155" s="1"/>
  <c r="G340" i="155"/>
  <c r="F64" i="147" s="1"/>
  <c r="F63" i="147" s="1"/>
  <c r="F62" i="147" s="1"/>
  <c r="E340" i="155"/>
  <c r="D64" i="147" s="1"/>
  <c r="D63" i="147" s="1"/>
  <c r="D62" i="147" s="1"/>
  <c r="G564" i="154"/>
  <c r="G563" i="154" s="1"/>
  <c r="H564" i="154"/>
  <c r="H563" i="154" s="1"/>
  <c r="F564" i="154"/>
  <c r="F563" i="154" s="1"/>
  <c r="G234" i="154"/>
  <c r="G233" i="154" s="1"/>
  <c r="H234" i="154"/>
  <c r="H233" i="154" s="1"/>
  <c r="F234" i="154"/>
  <c r="F233" i="154" s="1"/>
  <c r="G404" i="154"/>
  <c r="G403" i="154" s="1"/>
  <c r="H404" i="154"/>
  <c r="H403" i="154" s="1"/>
  <c r="F404" i="154"/>
  <c r="F360" i="155"/>
  <c r="F359" i="155" s="1"/>
  <c r="G360" i="155"/>
  <c r="G359" i="155" s="1"/>
  <c r="F362" i="155"/>
  <c r="F361" i="155" s="1"/>
  <c r="G362" i="155"/>
  <c r="G361" i="155" s="1"/>
  <c r="E360" i="155"/>
  <c r="D33" i="147" s="1"/>
  <c r="D32" i="147" s="1"/>
  <c r="E362" i="155"/>
  <c r="D35" i="147" s="1"/>
  <c r="D34" i="147" s="1"/>
  <c r="G571" i="154"/>
  <c r="H571" i="154"/>
  <c r="F571" i="154"/>
  <c r="G573" i="154"/>
  <c r="H573" i="154"/>
  <c r="F573" i="154"/>
  <c r="E425" i="155" l="1"/>
  <c r="E424" i="155" s="1"/>
  <c r="E423" i="155" s="1"/>
  <c r="D103" i="147"/>
  <c r="D102" i="147" s="1"/>
  <c r="D101" i="147" s="1"/>
  <c r="D100" i="147" s="1"/>
  <c r="G555" i="155"/>
  <c r="G554" i="155" s="1"/>
  <c r="F175" i="147"/>
  <c r="F174" i="147" s="1"/>
  <c r="F173" i="147" s="1"/>
  <c r="E436" i="155"/>
  <c r="E435" i="155" s="1"/>
  <c r="D114" i="147"/>
  <c r="D113" i="147" s="1"/>
  <c r="D112" i="147" s="1"/>
  <c r="G561" i="155"/>
  <c r="G560" i="155" s="1"/>
  <c r="F181" i="147"/>
  <c r="F180" i="147" s="1"/>
  <c r="F179" i="147" s="1"/>
  <c r="F172" i="147" s="1"/>
  <c r="F555" i="155"/>
  <c r="F554" i="155" s="1"/>
  <c r="E175" i="147"/>
  <c r="E174" i="147" s="1"/>
  <c r="E173" i="147" s="1"/>
  <c r="F561" i="155"/>
  <c r="F560" i="155" s="1"/>
  <c r="E181" i="147"/>
  <c r="E180" i="147" s="1"/>
  <c r="E179" i="147" s="1"/>
  <c r="F403" i="154"/>
  <c r="F568" i="155"/>
  <c r="F567" i="155" s="1"/>
  <c r="F566" i="155" s="1"/>
  <c r="F565" i="155" s="1"/>
  <c r="F564" i="155" s="1"/>
  <c r="F563" i="155" s="1"/>
  <c r="E373" i="147"/>
  <c r="E372" i="147" s="1"/>
  <c r="E371" i="147" s="1"/>
  <c r="E47" i="143"/>
  <c r="F373" i="147"/>
  <c r="F372" i="147" s="1"/>
  <c r="F371" i="147" s="1"/>
  <c r="F518" i="155"/>
  <c r="G518" i="155"/>
  <c r="E141" i="147"/>
  <c r="G568" i="155"/>
  <c r="G567" i="155" s="1"/>
  <c r="G566" i="155" s="1"/>
  <c r="G565" i="155" s="1"/>
  <c r="G564" i="155" s="1"/>
  <c r="G563" i="155" s="1"/>
  <c r="E133" i="147"/>
  <c r="F148" i="147"/>
  <c r="D23" i="147"/>
  <c r="E148" i="147"/>
  <c r="F166" i="147"/>
  <c r="F23" i="147"/>
  <c r="E146" i="147"/>
  <c r="E166" i="147"/>
  <c r="F503" i="155"/>
  <c r="F502" i="155" s="1"/>
  <c r="D47" i="143"/>
  <c r="F129" i="147"/>
  <c r="G500" i="155"/>
  <c r="G499" i="155" s="1"/>
  <c r="E129" i="147"/>
  <c r="F139" i="147"/>
  <c r="D343" i="147"/>
  <c r="F340" i="147"/>
  <c r="F185" i="147"/>
  <c r="F500" i="155"/>
  <c r="F499" i="155" s="1"/>
  <c r="G558" i="155"/>
  <c r="G557" i="155" s="1"/>
  <c r="G553" i="155" s="1"/>
  <c r="G552" i="155" s="1"/>
  <c r="G551" i="155" s="1"/>
  <c r="G550" i="155" s="1"/>
  <c r="C47" i="143"/>
  <c r="F25" i="147"/>
  <c r="E23" i="147"/>
  <c r="E139" i="147"/>
  <c r="E340" i="147"/>
  <c r="F144" i="147"/>
  <c r="E185" i="147"/>
  <c r="F157" i="147"/>
  <c r="F168" i="147"/>
  <c r="G485" i="155"/>
  <c r="G484" i="155" s="1"/>
  <c r="G483" i="155" s="1"/>
  <c r="G482" i="155" s="1"/>
  <c r="G503" i="155"/>
  <c r="G502" i="155" s="1"/>
  <c r="E25" i="147"/>
  <c r="F133" i="147"/>
  <c r="F141" i="147"/>
  <c r="E343" i="147"/>
  <c r="F146" i="147"/>
  <c r="E144" i="147"/>
  <c r="E157" i="147"/>
  <c r="E168" i="147"/>
  <c r="F553" i="155"/>
  <c r="F552" i="155" s="1"/>
  <c r="F551" i="155" s="1"/>
  <c r="F550" i="155" s="1"/>
  <c r="F485" i="155"/>
  <c r="F484" i="155" s="1"/>
  <c r="F483" i="155" s="1"/>
  <c r="F482" i="155" s="1"/>
  <c r="G525" i="155"/>
  <c r="G472" i="155"/>
  <c r="F472" i="155"/>
  <c r="F525" i="155"/>
  <c r="F188" i="147"/>
  <c r="E188" i="147"/>
  <c r="G436" i="155"/>
  <c r="G435" i="155" s="1"/>
  <c r="E440" i="155"/>
  <c r="E439" i="155" s="1"/>
  <c r="E438" i="155" s="1"/>
  <c r="E114" i="147"/>
  <c r="E113" i="147" s="1"/>
  <c r="E112" i="147" s="1"/>
  <c r="G339" i="155"/>
  <c r="G338" i="155" s="1"/>
  <c r="E64" i="147"/>
  <c r="E63" i="147" s="1"/>
  <c r="E62" i="147" s="1"/>
  <c r="F99" i="147"/>
  <c r="F98" i="147" s="1"/>
  <c r="F97" i="147" s="1"/>
  <c r="E99" i="147"/>
  <c r="E98" i="147" s="1"/>
  <c r="E97" i="147" s="1"/>
  <c r="E339" i="155"/>
  <c r="E338" i="155" s="1"/>
  <c r="E421" i="155"/>
  <c r="E420" i="155" s="1"/>
  <c r="F570" i="154"/>
  <c r="G570" i="154"/>
  <c r="H570" i="154"/>
  <c r="G358" i="155"/>
  <c r="E33" i="147"/>
  <c r="E32" i="147" s="1"/>
  <c r="E35" i="147"/>
  <c r="E34" i="147" s="1"/>
  <c r="E361" i="155"/>
  <c r="D31" i="147"/>
  <c r="E359" i="155"/>
  <c r="F358" i="155"/>
  <c r="F33" i="147"/>
  <c r="F32" i="147" s="1"/>
  <c r="F35" i="147"/>
  <c r="F34" i="147" s="1"/>
  <c r="E172" i="147" l="1"/>
  <c r="G13" i="175"/>
  <c r="E12" i="175"/>
  <c r="G517" i="155"/>
  <c r="G508" i="155" s="1"/>
  <c r="F517" i="155"/>
  <c r="F508" i="155" s="1"/>
  <c r="F498" i="155"/>
  <c r="F497" i="155" s="1"/>
  <c r="F496" i="155" s="1"/>
  <c r="G498" i="155"/>
  <c r="G497" i="155" s="1"/>
  <c r="G496" i="155" s="1"/>
  <c r="F549" i="155"/>
  <c r="D45" i="143"/>
  <c r="G549" i="155"/>
  <c r="E45" i="143"/>
  <c r="F471" i="155"/>
  <c r="F466" i="155" s="1"/>
  <c r="F465" i="155" s="1"/>
  <c r="G471" i="155"/>
  <c r="G466" i="155" s="1"/>
  <c r="G465" i="155" s="1"/>
  <c r="E31" i="147"/>
  <c r="F31" i="147"/>
  <c r="E358" i="155"/>
  <c r="F464" i="155" l="1"/>
  <c r="G464" i="155"/>
  <c r="F481" i="155"/>
  <c r="E11" i="175"/>
  <c r="E14" i="175" s="1"/>
  <c r="G12" i="175"/>
  <c r="F507" i="155"/>
  <c r="F506" i="155" s="1"/>
  <c r="G507" i="155"/>
  <c r="G506" i="155" s="1"/>
  <c r="G481" i="155"/>
  <c r="G505" i="155" l="1"/>
  <c r="D40" i="143"/>
  <c r="F505" i="155"/>
  <c r="E40" i="143"/>
  <c r="G11" i="175"/>
  <c r="G14" i="175" s="1"/>
  <c r="D42" i="143"/>
  <c r="D41" i="143" s="1"/>
  <c r="E42" i="143"/>
  <c r="E41" i="143" s="1"/>
  <c r="F318" i="155"/>
  <c r="F317" i="155" s="1"/>
  <c r="F316" i="155" s="1"/>
  <c r="G318" i="155"/>
  <c r="G317" i="155" s="1"/>
  <c r="G316" i="155" s="1"/>
  <c r="E318" i="155"/>
  <c r="D72" i="147" s="1"/>
  <c r="D71" i="147" s="1"/>
  <c r="D70" i="147" s="1"/>
  <c r="G542" i="154"/>
  <c r="G541" i="154" s="1"/>
  <c r="H542" i="154"/>
  <c r="H541" i="154" s="1"/>
  <c r="F542" i="154"/>
  <c r="F541" i="154" s="1"/>
  <c r="F195" i="155"/>
  <c r="G195" i="155"/>
  <c r="E195" i="155"/>
  <c r="G160" i="154"/>
  <c r="G159" i="154" s="1"/>
  <c r="H160" i="154"/>
  <c r="H159" i="154" s="1"/>
  <c r="F160" i="154"/>
  <c r="F159" i="154" s="1"/>
  <c r="F180" i="155"/>
  <c r="F179" i="155" s="1"/>
  <c r="F178" i="155" s="1"/>
  <c r="F177" i="155" s="1"/>
  <c r="G180" i="155"/>
  <c r="G179" i="155" s="1"/>
  <c r="G178" i="155" s="1"/>
  <c r="G177" i="155" s="1"/>
  <c r="E180" i="155"/>
  <c r="E179" i="155" s="1"/>
  <c r="E178" i="155" s="1"/>
  <c r="E177" i="155" s="1"/>
  <c r="G145" i="154"/>
  <c r="G144" i="154" s="1"/>
  <c r="G143" i="154" s="1"/>
  <c r="H145" i="154"/>
  <c r="H144" i="154" s="1"/>
  <c r="H143" i="154" s="1"/>
  <c r="F145" i="154"/>
  <c r="F144" i="154" s="1"/>
  <c r="F143" i="154" s="1"/>
  <c r="F170" i="155"/>
  <c r="E261" i="147" s="1"/>
  <c r="E260" i="147" s="1"/>
  <c r="E259" i="147" s="1"/>
  <c r="G170" i="155"/>
  <c r="G169" i="155" s="1"/>
  <c r="G168" i="155" s="1"/>
  <c r="E170" i="155"/>
  <c r="D261" i="147" s="1"/>
  <c r="D260" i="147" s="1"/>
  <c r="D259" i="147" s="1"/>
  <c r="G135" i="154"/>
  <c r="G134" i="154" s="1"/>
  <c r="H135" i="154"/>
  <c r="H134" i="154" s="1"/>
  <c r="F134" i="154"/>
  <c r="F431" i="155"/>
  <c r="F430" i="155" s="1"/>
  <c r="F429" i="155" s="1"/>
  <c r="G431" i="155"/>
  <c r="G430" i="155" s="1"/>
  <c r="G429" i="155" s="1"/>
  <c r="E431" i="155"/>
  <c r="F416" i="155"/>
  <c r="E93" i="147" s="1"/>
  <c r="E92" i="147" s="1"/>
  <c r="E91" i="147" s="1"/>
  <c r="G416" i="155"/>
  <c r="G415" i="155" s="1"/>
  <c r="G414" i="155" s="1"/>
  <c r="E416" i="155"/>
  <c r="D93" i="147" s="1"/>
  <c r="D92" i="147" s="1"/>
  <c r="D91" i="147" s="1"/>
  <c r="G296" i="154"/>
  <c r="G295" i="154" s="1"/>
  <c r="H296" i="154"/>
  <c r="H295" i="154" s="1"/>
  <c r="F296" i="154"/>
  <c r="F295" i="154" s="1"/>
  <c r="G281" i="154"/>
  <c r="G280" i="154" s="1"/>
  <c r="H281" i="154"/>
  <c r="H280" i="154" s="1"/>
  <c r="F281" i="154"/>
  <c r="F280" i="154" s="1"/>
  <c r="G558" i="154"/>
  <c r="G557" i="154" s="1"/>
  <c r="H558" i="154"/>
  <c r="H557" i="154" s="1"/>
  <c r="F558" i="154"/>
  <c r="F557" i="154" s="1"/>
  <c r="F334" i="155"/>
  <c r="E58" i="147" s="1"/>
  <c r="E57" i="147" s="1"/>
  <c r="E56" i="147" s="1"/>
  <c r="G334" i="155"/>
  <c r="G333" i="155" s="1"/>
  <c r="G332" i="155" s="1"/>
  <c r="E334" i="155"/>
  <c r="D58" i="147" s="1"/>
  <c r="D57" i="147" s="1"/>
  <c r="D56" i="147" s="1"/>
  <c r="G228" i="154"/>
  <c r="G227" i="154" s="1"/>
  <c r="H228" i="154"/>
  <c r="H227" i="154" s="1"/>
  <c r="F228" i="154"/>
  <c r="F227" i="154" s="1"/>
  <c r="E430" i="155" l="1"/>
  <c r="E429" i="155" s="1"/>
  <c r="D108" i="147"/>
  <c r="D107" i="147" s="1"/>
  <c r="D106" i="147" s="1"/>
  <c r="E194" i="155"/>
  <c r="E193" i="155" s="1"/>
  <c r="D286" i="147"/>
  <c r="D285" i="147" s="1"/>
  <c r="D284" i="147" s="1"/>
  <c r="G194" i="155"/>
  <c r="G193" i="155" s="1"/>
  <c r="F286" i="147"/>
  <c r="F285" i="147" s="1"/>
  <c r="F284" i="147" s="1"/>
  <c r="F194" i="155"/>
  <c r="F193" i="155" s="1"/>
  <c r="E286" i="147"/>
  <c r="E285" i="147" s="1"/>
  <c r="E284" i="147" s="1"/>
  <c r="E72" i="147"/>
  <c r="E71" i="147" s="1"/>
  <c r="E70" i="147" s="1"/>
  <c r="F72" i="147"/>
  <c r="F71" i="147" s="1"/>
  <c r="F70" i="147" s="1"/>
  <c r="E317" i="155"/>
  <c r="E316" i="155" s="1"/>
  <c r="D271" i="147"/>
  <c r="D270" i="147" s="1"/>
  <c r="D269" i="147" s="1"/>
  <c r="D268" i="147" s="1"/>
  <c r="E271" i="147"/>
  <c r="E270" i="147" s="1"/>
  <c r="E269" i="147" s="1"/>
  <c r="E268" i="147" s="1"/>
  <c r="F271" i="147"/>
  <c r="F270" i="147" s="1"/>
  <c r="F269" i="147" s="1"/>
  <c r="F268" i="147" s="1"/>
  <c r="F261" i="147"/>
  <c r="F260" i="147" s="1"/>
  <c r="F259" i="147" s="1"/>
  <c r="E169" i="155"/>
  <c r="E168" i="155" s="1"/>
  <c r="F169" i="155"/>
  <c r="F168" i="155" s="1"/>
  <c r="F93" i="147"/>
  <c r="F92" i="147" s="1"/>
  <c r="F91" i="147" s="1"/>
  <c r="F108" i="147"/>
  <c r="F107" i="147" s="1"/>
  <c r="F106" i="147" s="1"/>
  <c r="E415" i="155"/>
  <c r="E414" i="155" s="1"/>
  <c r="F415" i="155"/>
  <c r="F414" i="155" s="1"/>
  <c r="E108" i="147"/>
  <c r="E107" i="147" s="1"/>
  <c r="E106" i="147" s="1"/>
  <c r="F333" i="155"/>
  <c r="F332" i="155" s="1"/>
  <c r="F58" i="147"/>
  <c r="F57" i="147" s="1"/>
  <c r="F56" i="147" s="1"/>
  <c r="E333" i="155"/>
  <c r="E332" i="155" s="1"/>
  <c r="F111" i="155" l="1"/>
  <c r="G111" i="155"/>
  <c r="E111" i="155"/>
  <c r="F104" i="155"/>
  <c r="G104" i="155"/>
  <c r="E104" i="155"/>
  <c r="G407" i="154"/>
  <c r="G406" i="154" s="1"/>
  <c r="H407" i="154"/>
  <c r="H406" i="154" s="1"/>
  <c r="F407" i="154"/>
  <c r="F406" i="154" s="1"/>
  <c r="E225" i="155" l="1"/>
  <c r="E224" i="155" s="1"/>
  <c r="E223" i="155" s="1"/>
  <c r="E222" i="155" s="1"/>
  <c r="E221" i="155" s="1"/>
  <c r="F178" i="154"/>
  <c r="F177" i="154" s="1"/>
  <c r="F176" i="154" s="1"/>
  <c r="F175" i="154" s="1"/>
  <c r="D294" i="147" l="1"/>
  <c r="D293" i="147" s="1"/>
  <c r="D292" i="147" s="1"/>
  <c r="D291" i="147" s="1"/>
  <c r="D290" i="147" s="1"/>
  <c r="E220" i="155" l="1"/>
  <c r="E219" i="155" s="1"/>
  <c r="F174" i="154"/>
  <c r="F173" i="154" s="1"/>
  <c r="C26" i="143" l="1"/>
  <c r="G603" i="154"/>
  <c r="H603" i="154"/>
  <c r="F99" i="155" l="1"/>
  <c r="G99" i="155"/>
  <c r="E99" i="155"/>
  <c r="F440" i="155" l="1"/>
  <c r="F439" i="155" s="1"/>
  <c r="F438" i="155" s="1"/>
  <c r="G440" i="155"/>
  <c r="G439" i="155" s="1"/>
  <c r="G438" i="155" s="1"/>
  <c r="G306" i="154"/>
  <c r="G305" i="154" s="1"/>
  <c r="G304" i="154" s="1"/>
  <c r="H306" i="154"/>
  <c r="H305" i="154" s="1"/>
  <c r="H304" i="154" s="1"/>
  <c r="F306" i="154"/>
  <c r="F305" i="154" s="1"/>
  <c r="F304" i="154" s="1"/>
  <c r="F117" i="147" l="1"/>
  <c r="F116" i="147" s="1"/>
  <c r="F115" i="147" s="1"/>
  <c r="E117" i="147"/>
  <c r="E116" i="147" s="1"/>
  <c r="E115" i="147" s="1"/>
  <c r="F163" i="154" l="1"/>
  <c r="F241" i="155"/>
  <c r="E225" i="147" s="1"/>
  <c r="E224" i="147" s="1"/>
  <c r="E223" i="147" s="1"/>
  <c r="G241" i="155"/>
  <c r="F225" i="147" s="1"/>
  <c r="F224" i="147" s="1"/>
  <c r="F223" i="147" s="1"/>
  <c r="E241" i="155"/>
  <c r="D225" i="147" s="1"/>
  <c r="D224" i="147" s="1"/>
  <c r="D223" i="147" s="1"/>
  <c r="G194" i="154"/>
  <c r="G193" i="154" s="1"/>
  <c r="H194" i="154"/>
  <c r="H193" i="154" s="1"/>
  <c r="F194" i="154"/>
  <c r="F193" i="154" s="1"/>
  <c r="F547" i="154" l="1"/>
  <c r="G240" i="155"/>
  <c r="G239" i="155" s="1"/>
  <c r="E240" i="155"/>
  <c r="E239" i="155" s="1"/>
  <c r="F240" i="155"/>
  <c r="F239" i="155" s="1"/>
  <c r="F323" i="155" l="1"/>
  <c r="F322" i="155" s="1"/>
  <c r="G323" i="155"/>
  <c r="G322" i="155" s="1"/>
  <c r="E323" i="155"/>
  <c r="E322" i="155" s="1"/>
  <c r="F198" i="155" l="1"/>
  <c r="F197" i="155" s="1"/>
  <c r="F196" i="155" s="1"/>
  <c r="F192" i="155" s="1"/>
  <c r="G198" i="155"/>
  <c r="G197" i="155" s="1"/>
  <c r="G196" i="155" s="1"/>
  <c r="G192" i="155" s="1"/>
  <c r="E198" i="155"/>
  <c r="E197" i="155" s="1"/>
  <c r="E196" i="155" s="1"/>
  <c r="E192" i="155" s="1"/>
  <c r="G163" i="154"/>
  <c r="G162" i="154" s="1"/>
  <c r="G158" i="154" s="1"/>
  <c r="H163" i="154"/>
  <c r="H162" i="154" s="1"/>
  <c r="H158" i="154" s="1"/>
  <c r="F162" i="154"/>
  <c r="F158" i="154" s="1"/>
  <c r="F173" i="155"/>
  <c r="E264" i="147" s="1"/>
  <c r="E263" i="147" s="1"/>
  <c r="E262" i="147" s="1"/>
  <c r="E258" i="147" s="1"/>
  <c r="G173" i="155"/>
  <c r="F264" i="147" s="1"/>
  <c r="F263" i="147" s="1"/>
  <c r="F262" i="147" s="1"/>
  <c r="F258" i="147" s="1"/>
  <c r="E173" i="155"/>
  <c r="D264" i="147" s="1"/>
  <c r="D263" i="147" s="1"/>
  <c r="D262" i="147" s="1"/>
  <c r="D258" i="147" s="1"/>
  <c r="G138" i="154"/>
  <c r="G137" i="154" s="1"/>
  <c r="G133" i="154" s="1"/>
  <c r="H138" i="154"/>
  <c r="H137" i="154" s="1"/>
  <c r="H133" i="154" s="1"/>
  <c r="F138" i="154"/>
  <c r="F137" i="154" s="1"/>
  <c r="F133" i="154" s="1"/>
  <c r="F289" i="147" l="1"/>
  <c r="F288" i="147" s="1"/>
  <c r="F287" i="147" s="1"/>
  <c r="F283" i="147" s="1"/>
  <c r="D289" i="147"/>
  <c r="D288" i="147" s="1"/>
  <c r="D287" i="147" s="1"/>
  <c r="D283" i="147" s="1"/>
  <c r="E289" i="147"/>
  <c r="E288" i="147" s="1"/>
  <c r="E287" i="147" s="1"/>
  <c r="E283" i="147" s="1"/>
  <c r="G172" i="155"/>
  <c r="G171" i="155" s="1"/>
  <c r="G167" i="155" s="1"/>
  <c r="E172" i="155"/>
  <c r="E171" i="155" s="1"/>
  <c r="E167" i="155" s="1"/>
  <c r="F172" i="155"/>
  <c r="F171" i="155" s="1"/>
  <c r="F167" i="155" s="1"/>
  <c r="G479" i="154" l="1"/>
  <c r="G478" i="154" s="1"/>
  <c r="H479" i="154"/>
  <c r="H478" i="154" s="1"/>
  <c r="F479" i="154"/>
  <c r="F478" i="154" s="1"/>
  <c r="D342" i="147" l="1"/>
  <c r="D341" i="147" s="1"/>
  <c r="F342" i="147"/>
  <c r="F341" i="147" s="1"/>
  <c r="E342" i="147"/>
  <c r="E341" i="147" s="1"/>
  <c r="G99" i="154" l="1"/>
  <c r="D46" i="143" l="1"/>
  <c r="C46" i="143"/>
  <c r="G434" i="154"/>
  <c r="G433" i="154" s="1"/>
  <c r="G432" i="154" s="1"/>
  <c r="G431" i="154" s="1"/>
  <c r="G430" i="154" s="1"/>
  <c r="G429" i="154" s="1"/>
  <c r="H434" i="154"/>
  <c r="H433" i="154" s="1"/>
  <c r="H432" i="154" s="1"/>
  <c r="H431" i="154" s="1"/>
  <c r="H430" i="154" s="1"/>
  <c r="H429" i="154" s="1"/>
  <c r="F434" i="154"/>
  <c r="F433" i="154" l="1"/>
  <c r="F432" i="154" s="1"/>
  <c r="E46" i="143"/>
  <c r="F431" i="154" l="1"/>
  <c r="F430" i="154" s="1"/>
  <c r="F353" i="155"/>
  <c r="G353" i="155"/>
  <c r="E353" i="155"/>
  <c r="F337" i="155"/>
  <c r="E61" i="147" s="1"/>
  <c r="G337" i="155"/>
  <c r="F61" i="147" s="1"/>
  <c r="E337" i="155"/>
  <c r="D61" i="147" s="1"/>
  <c r="F383" i="155"/>
  <c r="G383" i="155"/>
  <c r="E383" i="155"/>
  <c r="D208" i="147" s="1"/>
  <c r="D207" i="147" s="1"/>
  <c r="D206" i="147" s="1"/>
  <c r="F389" i="155"/>
  <c r="G389" i="155"/>
  <c r="E389" i="155"/>
  <c r="D214" i="147" s="1"/>
  <c r="D213" i="147" s="1"/>
  <c r="D212" i="147" s="1"/>
  <c r="H421" i="154"/>
  <c r="F429" i="154" l="1"/>
  <c r="F77" i="155"/>
  <c r="F76" i="155" s="1"/>
  <c r="F75" i="155" s="1"/>
  <c r="G77" i="155"/>
  <c r="G76" i="155" s="1"/>
  <c r="G75" i="155" s="1"/>
  <c r="E77" i="155"/>
  <c r="D171" i="147" s="1"/>
  <c r="D170" i="147" s="1"/>
  <c r="D169" i="147" s="1"/>
  <c r="G53" i="154"/>
  <c r="G52" i="154" s="1"/>
  <c r="H53" i="154"/>
  <c r="H52" i="154" s="1"/>
  <c r="F53" i="154"/>
  <c r="F52" i="154" s="1"/>
  <c r="E76" i="155" l="1"/>
  <c r="E75" i="155" s="1"/>
  <c r="F171" i="147"/>
  <c r="F170" i="147" s="1"/>
  <c r="F169" i="147" s="1"/>
  <c r="E171" i="147"/>
  <c r="E170" i="147" s="1"/>
  <c r="E169" i="147" s="1"/>
  <c r="F21" i="154" l="1"/>
  <c r="F20" i="154" s="1"/>
  <c r="G21" i="154"/>
  <c r="G20" i="154" s="1"/>
  <c r="H21" i="154"/>
  <c r="H20" i="154" s="1"/>
  <c r="F94" i="154" l="1"/>
  <c r="F93" i="154" s="1"/>
  <c r="G94" i="154"/>
  <c r="G93" i="154" s="1"/>
  <c r="H94" i="154"/>
  <c r="H93" i="154" s="1"/>
  <c r="G92" i="154" l="1"/>
  <c r="H92" i="154"/>
  <c r="F92" i="154"/>
  <c r="F370" i="155" l="1"/>
  <c r="F369" i="155" s="1"/>
  <c r="G370" i="155"/>
  <c r="G369" i="155" s="1"/>
  <c r="E370" i="155"/>
  <c r="E369" i="155" s="1"/>
  <c r="F386" i="155"/>
  <c r="G386" i="155"/>
  <c r="E386" i="155"/>
  <c r="D211" i="147" s="1"/>
  <c r="D210" i="147" s="1"/>
  <c r="D209" i="147" s="1"/>
  <c r="E339" i="147" l="1"/>
  <c r="E338" i="147" s="1"/>
  <c r="E337" i="147" s="1"/>
  <c r="G476" i="154"/>
  <c r="G475" i="154" s="1"/>
  <c r="G474" i="154" s="1"/>
  <c r="H476" i="154"/>
  <c r="H475" i="154" s="1"/>
  <c r="H474" i="154" s="1"/>
  <c r="F476" i="154"/>
  <c r="F475" i="154" s="1"/>
  <c r="F474" i="154" s="1"/>
  <c r="D339" i="147" l="1"/>
  <c r="D338" i="147" s="1"/>
  <c r="D337" i="147" s="1"/>
  <c r="F339" i="147"/>
  <c r="F338" i="147" s="1"/>
  <c r="F337" i="147" s="1"/>
  <c r="F59" i="155" l="1"/>
  <c r="F58" i="155" s="1"/>
  <c r="F57" i="155" s="1"/>
  <c r="F56" i="155" s="1"/>
  <c r="F55" i="155" s="1"/>
  <c r="F54" i="155" s="1"/>
  <c r="F53" i="155" s="1"/>
  <c r="G59" i="155"/>
  <c r="G58" i="155" s="1"/>
  <c r="G57" i="155" s="1"/>
  <c r="G56" i="155" s="1"/>
  <c r="G55" i="155" s="1"/>
  <c r="G54" i="155" s="1"/>
  <c r="G53" i="155" s="1"/>
  <c r="E59" i="155"/>
  <c r="D198" i="147" s="1"/>
  <c r="G41" i="154"/>
  <c r="G40" i="154" s="1"/>
  <c r="G39" i="154" s="1"/>
  <c r="G38" i="154" s="1"/>
  <c r="G37" i="154" s="1"/>
  <c r="G36" i="154" s="1"/>
  <c r="H41" i="154"/>
  <c r="H40" i="154" s="1"/>
  <c r="H39" i="154" s="1"/>
  <c r="H38" i="154" s="1"/>
  <c r="H37" i="154" s="1"/>
  <c r="H36" i="154" s="1"/>
  <c r="F41" i="154"/>
  <c r="F40" i="154" s="1"/>
  <c r="F39" i="154" s="1"/>
  <c r="F38" i="154" s="1"/>
  <c r="F37" i="154" s="1"/>
  <c r="F36" i="154" s="1"/>
  <c r="E14" i="143" l="1"/>
  <c r="D14" i="143"/>
  <c r="E58" i="155"/>
  <c r="E57" i="155" s="1"/>
  <c r="E56" i="155" s="1"/>
  <c r="E55" i="155" s="1"/>
  <c r="E54" i="155" s="1"/>
  <c r="E53" i="155" s="1"/>
  <c r="E198" i="147"/>
  <c r="F198" i="147"/>
  <c r="F210" i="155"/>
  <c r="G210" i="155"/>
  <c r="E210" i="155"/>
  <c r="F218" i="155"/>
  <c r="G218" i="155"/>
  <c r="E218" i="155"/>
  <c r="C14" i="143" l="1"/>
  <c r="F321" i="155"/>
  <c r="G321" i="155"/>
  <c r="E321" i="155"/>
  <c r="F90" i="155"/>
  <c r="G90" i="155"/>
  <c r="F14" i="155"/>
  <c r="G14" i="155"/>
  <c r="E14" i="155"/>
  <c r="F463" i="155"/>
  <c r="G463" i="155"/>
  <c r="E376" i="147" l="1"/>
  <c r="E375" i="147" s="1"/>
  <c r="E374" i="147" s="1"/>
  <c r="E370" i="147" s="1"/>
  <c r="F376" i="147"/>
  <c r="F375" i="147" s="1"/>
  <c r="F374" i="147" s="1"/>
  <c r="F370" i="147" s="1"/>
  <c r="D376" i="147"/>
  <c r="D375" i="147" s="1"/>
  <c r="D374" i="147" s="1"/>
  <c r="D370" i="147" s="1"/>
  <c r="E369" i="147"/>
  <c r="E368" i="147" s="1"/>
  <c r="E367" i="147" s="1"/>
  <c r="E366" i="147" s="1"/>
  <c r="F369" i="147"/>
  <c r="F368" i="147" s="1"/>
  <c r="F367" i="147" s="1"/>
  <c r="F366" i="147" s="1"/>
  <c r="D369" i="147"/>
  <c r="D368" i="147" s="1"/>
  <c r="D367" i="147" s="1"/>
  <c r="D366" i="147" s="1"/>
  <c r="E315" i="147"/>
  <c r="E314" i="147" s="1"/>
  <c r="E313" i="147" s="1"/>
  <c r="E312" i="147" s="1"/>
  <c r="E311" i="147" s="1"/>
  <c r="F315" i="147"/>
  <c r="F314" i="147" s="1"/>
  <c r="F313" i="147" s="1"/>
  <c r="F312" i="147" s="1"/>
  <c r="F311" i="147" s="1"/>
  <c r="D315" i="147"/>
  <c r="D314" i="147" s="1"/>
  <c r="D313" i="147" s="1"/>
  <c r="D312" i="147" s="1"/>
  <c r="D311" i="147" s="1"/>
  <c r="E304" i="147"/>
  <c r="E303" i="147" s="1"/>
  <c r="E302" i="147" s="1"/>
  <c r="E301" i="147" s="1"/>
  <c r="F304" i="147"/>
  <c r="F303" i="147" s="1"/>
  <c r="F302" i="147" s="1"/>
  <c r="F301" i="147" s="1"/>
  <c r="D304" i="147"/>
  <c r="D303" i="147" s="1"/>
  <c r="D302" i="147" s="1"/>
  <c r="D301" i="147" s="1"/>
  <c r="E136" i="155"/>
  <c r="F134" i="155"/>
  <c r="G134" i="155"/>
  <c r="E134" i="155"/>
  <c r="F132" i="155"/>
  <c r="E409" i="147" s="1"/>
  <c r="G132" i="155"/>
  <c r="E132" i="155"/>
  <c r="F126" i="155"/>
  <c r="E398" i="147" s="1"/>
  <c r="E397" i="147" s="1"/>
  <c r="E396" i="147" s="1"/>
  <c r="G126" i="155"/>
  <c r="G125" i="155" s="1"/>
  <c r="G124" i="155" s="1"/>
  <c r="E126" i="155"/>
  <c r="E125" i="155" s="1"/>
  <c r="E124" i="155" s="1"/>
  <c r="F129" i="155"/>
  <c r="F128" i="155" s="1"/>
  <c r="F127" i="155" s="1"/>
  <c r="G129" i="155"/>
  <c r="G128" i="155" s="1"/>
  <c r="G127" i="155" s="1"/>
  <c r="E129" i="155"/>
  <c r="E128" i="155" s="1"/>
  <c r="E127" i="155" s="1"/>
  <c r="F116" i="155"/>
  <c r="F115" i="155" s="1"/>
  <c r="F114" i="155" s="1"/>
  <c r="F113" i="155" s="1"/>
  <c r="F112" i="155" s="1"/>
  <c r="G116" i="155"/>
  <c r="F364" i="147" s="1"/>
  <c r="F363" i="147" s="1"/>
  <c r="F362" i="147" s="1"/>
  <c r="F361" i="147" s="1"/>
  <c r="E116" i="155"/>
  <c r="E115" i="155" s="1"/>
  <c r="E114" i="155" s="1"/>
  <c r="E113" i="155" s="1"/>
  <c r="E112" i="155" s="1"/>
  <c r="F110" i="155"/>
  <c r="F109" i="155" s="1"/>
  <c r="F108" i="155" s="1"/>
  <c r="G110" i="155"/>
  <c r="G109" i="155" s="1"/>
  <c r="G108" i="155" s="1"/>
  <c r="E110" i="155"/>
  <c r="E109" i="155" s="1"/>
  <c r="E108" i="155" s="1"/>
  <c r="F107" i="155"/>
  <c r="F106" i="155" s="1"/>
  <c r="F105" i="155" s="1"/>
  <c r="G107" i="155"/>
  <c r="G106" i="155" s="1"/>
  <c r="G105" i="155" s="1"/>
  <c r="E107" i="155"/>
  <c r="E106" i="155" s="1"/>
  <c r="E105" i="155" s="1"/>
  <c r="E348" i="147"/>
  <c r="E347" i="147" s="1"/>
  <c r="E346" i="147" s="1"/>
  <c r="G103" i="155"/>
  <c r="G102" i="155" s="1"/>
  <c r="E103" i="155"/>
  <c r="E102" i="155" s="1"/>
  <c r="E90" i="155"/>
  <c r="E89" i="155" s="1"/>
  <c r="E88" i="155" s="1"/>
  <c r="E87" i="155" s="1"/>
  <c r="E86" i="155" s="1"/>
  <c r="E85" i="155" s="1"/>
  <c r="F84" i="155"/>
  <c r="F83" i="155" s="1"/>
  <c r="F82" i="155" s="1"/>
  <c r="G84" i="155"/>
  <c r="G83" i="155" s="1"/>
  <c r="G82" i="155" s="1"/>
  <c r="E84" i="155"/>
  <c r="F81" i="155"/>
  <c r="F80" i="155" s="1"/>
  <c r="F79" i="155" s="1"/>
  <c r="G81" i="155"/>
  <c r="F197" i="147" s="1"/>
  <c r="F196" i="147" s="1"/>
  <c r="E81" i="155"/>
  <c r="F74" i="155"/>
  <c r="F73" i="155" s="1"/>
  <c r="G74" i="155"/>
  <c r="G73" i="155" s="1"/>
  <c r="E74" i="155"/>
  <c r="F72" i="155"/>
  <c r="F71" i="155" s="1"/>
  <c r="G72" i="155"/>
  <c r="F161" i="147" s="1"/>
  <c r="F160" i="147" s="1"/>
  <c r="E72" i="155"/>
  <c r="F65" i="155"/>
  <c r="F64" i="155" s="1"/>
  <c r="F63" i="155" s="1"/>
  <c r="F62" i="155" s="1"/>
  <c r="F61" i="155" s="1"/>
  <c r="F60" i="155" s="1"/>
  <c r="G65" i="155"/>
  <c r="G64" i="155" s="1"/>
  <c r="G63" i="155" s="1"/>
  <c r="G62" i="155" s="1"/>
  <c r="G61" i="155" s="1"/>
  <c r="G60" i="155" s="1"/>
  <c r="E65" i="155"/>
  <c r="E64" i="155" s="1"/>
  <c r="E63" i="155" s="1"/>
  <c r="E62" i="155" s="1"/>
  <c r="E61" i="155" s="1"/>
  <c r="E60" i="155" s="1"/>
  <c r="F52" i="155"/>
  <c r="F51" i="155" s="1"/>
  <c r="G52" i="155"/>
  <c r="G51" i="155" s="1"/>
  <c r="E52" i="155"/>
  <c r="E51" i="155" s="1"/>
  <c r="F50" i="155"/>
  <c r="F49" i="155" s="1"/>
  <c r="G50" i="155"/>
  <c r="G49" i="155" s="1"/>
  <c r="E50" i="155"/>
  <c r="E49" i="155" s="1"/>
  <c r="F43" i="155"/>
  <c r="F42" i="155" s="1"/>
  <c r="F41" i="155" s="1"/>
  <c r="F40" i="155" s="1"/>
  <c r="F39" i="155" s="1"/>
  <c r="F38" i="155" s="1"/>
  <c r="G43" i="155"/>
  <c r="G42" i="155" s="1"/>
  <c r="G41" i="155" s="1"/>
  <c r="G40" i="155" s="1"/>
  <c r="G39" i="155" s="1"/>
  <c r="G38" i="155" s="1"/>
  <c r="E43" i="155"/>
  <c r="E42" i="155" s="1"/>
  <c r="E41" i="155" s="1"/>
  <c r="E40" i="155" s="1"/>
  <c r="E39" i="155" s="1"/>
  <c r="E38" i="155" s="1"/>
  <c r="F30" i="155"/>
  <c r="E393" i="147" s="1"/>
  <c r="G30" i="155"/>
  <c r="E30" i="155"/>
  <c r="F37" i="155"/>
  <c r="G37" i="155"/>
  <c r="E37" i="155"/>
  <c r="F35" i="155"/>
  <c r="F34" i="155" s="1"/>
  <c r="G35" i="155"/>
  <c r="G34" i="155" s="1"/>
  <c r="E35" i="155"/>
  <c r="E34" i="155" s="1"/>
  <c r="F23" i="155"/>
  <c r="F22" i="155" s="1"/>
  <c r="G23" i="155"/>
  <c r="F389" i="147" s="1"/>
  <c r="F388" i="147" s="1"/>
  <c r="E23" i="155"/>
  <c r="E22" i="155" s="1"/>
  <c r="F21" i="155"/>
  <c r="F20" i="155" s="1"/>
  <c r="G21" i="155"/>
  <c r="F387" i="147" s="1"/>
  <c r="F386" i="147" s="1"/>
  <c r="E21" i="155"/>
  <c r="E20" i="155" s="1"/>
  <c r="F144" i="155"/>
  <c r="F143" i="155" s="1"/>
  <c r="F142" i="155" s="1"/>
  <c r="G144" i="155"/>
  <c r="G143" i="155" s="1"/>
  <c r="G142" i="155" s="1"/>
  <c r="E144" i="155"/>
  <c r="E143" i="155" s="1"/>
  <c r="E142" i="155" s="1"/>
  <c r="F151" i="155"/>
  <c r="F150" i="155" s="1"/>
  <c r="F149" i="155" s="1"/>
  <c r="F148" i="155" s="1"/>
  <c r="G151" i="155"/>
  <c r="F300" i="147" s="1"/>
  <c r="F299" i="147" s="1"/>
  <c r="F298" i="147" s="1"/>
  <c r="F297" i="147" s="1"/>
  <c r="E151" i="155"/>
  <c r="E150" i="155" s="1"/>
  <c r="E149" i="155" s="1"/>
  <c r="E148" i="155" s="1"/>
  <c r="F158" i="155"/>
  <c r="F157" i="155" s="1"/>
  <c r="F156" i="155" s="1"/>
  <c r="F155" i="155" s="1"/>
  <c r="F154" i="155" s="1"/>
  <c r="F153" i="155" s="1"/>
  <c r="G158" i="155"/>
  <c r="G157" i="155" s="1"/>
  <c r="G156" i="155" s="1"/>
  <c r="G155" i="155" s="1"/>
  <c r="G154" i="155" s="1"/>
  <c r="G153" i="155" s="1"/>
  <c r="E158" i="155"/>
  <c r="E157" i="155" s="1"/>
  <c r="E156" i="155" s="1"/>
  <c r="E155" i="155" s="1"/>
  <c r="E154" i="155" s="1"/>
  <c r="E153" i="155" s="1"/>
  <c r="F166" i="155"/>
  <c r="F165" i="155" s="1"/>
  <c r="G166" i="155"/>
  <c r="F257" i="147" s="1"/>
  <c r="F256" i="147" s="1"/>
  <c r="F255" i="147" s="1"/>
  <c r="F254" i="147" s="1"/>
  <c r="E166" i="155"/>
  <c r="E165" i="155" s="1"/>
  <c r="F191" i="155"/>
  <c r="F190" i="155" s="1"/>
  <c r="F189" i="155" s="1"/>
  <c r="G191" i="155"/>
  <c r="F282" i="147" s="1"/>
  <c r="F281" i="147" s="1"/>
  <c r="F280" i="147" s="1"/>
  <c r="F279" i="147" s="1"/>
  <c r="F278" i="147" s="1"/>
  <c r="E191" i="155"/>
  <c r="E190" i="155" s="1"/>
  <c r="E189" i="155" s="1"/>
  <c r="E188" i="155" s="1"/>
  <c r="E187" i="155" s="1"/>
  <c r="F205" i="155"/>
  <c r="F204" i="155" s="1"/>
  <c r="F203" i="155" s="1"/>
  <c r="F202" i="155" s="1"/>
  <c r="F201" i="155" s="1"/>
  <c r="G205" i="155"/>
  <c r="G204" i="155" s="1"/>
  <c r="G203" i="155" s="1"/>
  <c r="G202" i="155" s="1"/>
  <c r="G201" i="155" s="1"/>
  <c r="E205" i="155"/>
  <c r="E204" i="155" s="1"/>
  <c r="E203" i="155" s="1"/>
  <c r="E202" i="155" s="1"/>
  <c r="E201" i="155" s="1"/>
  <c r="F209" i="155"/>
  <c r="F208" i="155" s="1"/>
  <c r="F207" i="155" s="1"/>
  <c r="F206" i="155" s="1"/>
  <c r="F336" i="147"/>
  <c r="F335" i="147" s="1"/>
  <c r="F334" i="147" s="1"/>
  <c r="E209" i="155"/>
  <c r="E208" i="155" s="1"/>
  <c r="E207" i="155" s="1"/>
  <c r="E206" i="155" s="1"/>
  <c r="F217" i="155"/>
  <c r="F216" i="155" s="1"/>
  <c r="F215" i="155" s="1"/>
  <c r="F214" i="155" s="1"/>
  <c r="F213" i="155" s="1"/>
  <c r="F212" i="155" s="1"/>
  <c r="F333" i="147"/>
  <c r="F332" i="147" s="1"/>
  <c r="F331" i="147" s="1"/>
  <c r="E217" i="155"/>
  <c r="E216" i="155" s="1"/>
  <c r="E215" i="155" s="1"/>
  <c r="E214" i="155" s="1"/>
  <c r="E213" i="155" s="1"/>
  <c r="E212" i="155" s="1"/>
  <c r="F244" i="155"/>
  <c r="F243" i="155" s="1"/>
  <c r="F242" i="155" s="1"/>
  <c r="G244" i="155"/>
  <c r="F227" i="147" s="1"/>
  <c r="F226" i="147" s="1"/>
  <c r="E244" i="155"/>
  <c r="E243" i="155" s="1"/>
  <c r="E242" i="155" s="1"/>
  <c r="F253" i="155"/>
  <c r="F252" i="155" s="1"/>
  <c r="F251" i="155" s="1"/>
  <c r="G253" i="155"/>
  <c r="G252" i="155" s="1"/>
  <c r="G251" i="155" s="1"/>
  <c r="E253" i="155"/>
  <c r="E252" i="155" s="1"/>
  <c r="E251" i="155" s="1"/>
  <c r="F256" i="155"/>
  <c r="E240" i="147" s="1"/>
  <c r="E239" i="147" s="1"/>
  <c r="E238" i="147" s="1"/>
  <c r="G256" i="155"/>
  <c r="G255" i="155" s="1"/>
  <c r="G254" i="155" s="1"/>
  <c r="E256" i="155"/>
  <c r="E255" i="155" s="1"/>
  <c r="E254" i="155" s="1"/>
  <c r="F259" i="155"/>
  <c r="E243" i="147" s="1"/>
  <c r="E242" i="147" s="1"/>
  <c r="E241" i="147" s="1"/>
  <c r="G259" i="155"/>
  <c r="G258" i="155" s="1"/>
  <c r="G257" i="155" s="1"/>
  <c r="E259" i="155"/>
  <c r="E258" i="155" s="1"/>
  <c r="E257" i="155" s="1"/>
  <c r="F262" i="155"/>
  <c r="E246" i="147" s="1"/>
  <c r="E245" i="147" s="1"/>
  <c r="E244" i="147" s="1"/>
  <c r="G262" i="155"/>
  <c r="G261" i="155" s="1"/>
  <c r="G260" i="155" s="1"/>
  <c r="E262" i="155"/>
  <c r="E261" i="155" s="1"/>
  <c r="E260" i="155" s="1"/>
  <c r="F267" i="155"/>
  <c r="F266" i="155" s="1"/>
  <c r="F265" i="155" s="1"/>
  <c r="F264" i="155" s="1"/>
  <c r="G267" i="155"/>
  <c r="G266" i="155" s="1"/>
  <c r="G265" i="155" s="1"/>
  <c r="G264" i="155" s="1"/>
  <c r="E267" i="155"/>
  <c r="D251" i="147" s="1"/>
  <c r="D250" i="147" s="1"/>
  <c r="D249" i="147" s="1"/>
  <c r="D248" i="147" s="1"/>
  <c r="F365" i="155"/>
  <c r="F364" i="155" s="1"/>
  <c r="F363" i="155" s="1"/>
  <c r="F357" i="155" s="1"/>
  <c r="G365" i="155"/>
  <c r="G364" i="155" s="1"/>
  <c r="G363" i="155" s="1"/>
  <c r="G357" i="155" s="1"/>
  <c r="E365" i="155"/>
  <c r="D38" i="147" s="1"/>
  <c r="D37" i="147" s="1"/>
  <c r="D36" i="147" s="1"/>
  <c r="D30" i="147" s="1"/>
  <c r="G368" i="155"/>
  <c r="G367" i="155" s="1"/>
  <c r="E368" i="155"/>
  <c r="E367" i="155" s="1"/>
  <c r="F374" i="155"/>
  <c r="F373" i="155" s="1"/>
  <c r="F372" i="155" s="1"/>
  <c r="F371" i="155" s="1"/>
  <c r="G374" i="155"/>
  <c r="F87" i="147" s="1"/>
  <c r="F86" i="147" s="1"/>
  <c r="F85" i="147" s="1"/>
  <c r="F84" i="147" s="1"/>
  <c r="E374" i="155"/>
  <c r="E373" i="155" s="1"/>
  <c r="E372" i="155" s="1"/>
  <c r="E371" i="155" s="1"/>
  <c r="F380" i="155"/>
  <c r="F379" i="155" s="1"/>
  <c r="F378" i="155" s="1"/>
  <c r="G380" i="155"/>
  <c r="F205" i="147" s="1"/>
  <c r="F204" i="147" s="1"/>
  <c r="F203" i="147" s="1"/>
  <c r="E380" i="155"/>
  <c r="F382" i="155"/>
  <c r="F381" i="155" s="1"/>
  <c r="F208" i="147"/>
  <c r="F207" i="147" s="1"/>
  <c r="F206" i="147" s="1"/>
  <c r="E382" i="155"/>
  <c r="E381" i="155" s="1"/>
  <c r="F385" i="155"/>
  <c r="F384" i="155" s="1"/>
  <c r="G385" i="155"/>
  <c r="G384" i="155" s="1"/>
  <c r="E385" i="155"/>
  <c r="E384" i="155" s="1"/>
  <c r="F388" i="155"/>
  <c r="F387" i="155" s="1"/>
  <c r="G388" i="155"/>
  <c r="G387" i="155" s="1"/>
  <c r="H7" i="181"/>
  <c r="F298" i="155"/>
  <c r="F297" i="155" s="1"/>
  <c r="F296" i="155" s="1"/>
  <c r="G298" i="155"/>
  <c r="F16" i="147" s="1"/>
  <c r="F15" i="147" s="1"/>
  <c r="F14" i="147" s="1"/>
  <c r="E298" i="155"/>
  <c r="E297" i="155" s="1"/>
  <c r="E296" i="155" s="1"/>
  <c r="F301" i="155"/>
  <c r="F300" i="155" s="1"/>
  <c r="F299" i="155" s="1"/>
  <c r="G301" i="155"/>
  <c r="G300" i="155" s="1"/>
  <c r="G299" i="155" s="1"/>
  <c r="E301" i="155"/>
  <c r="E300" i="155" s="1"/>
  <c r="E299" i="155" s="1"/>
  <c r="F275" i="155"/>
  <c r="F274" i="155" s="1"/>
  <c r="F273" i="155" s="1"/>
  <c r="G275" i="155"/>
  <c r="F13" i="147" s="1"/>
  <c r="F12" i="147" s="1"/>
  <c r="F11" i="147" s="1"/>
  <c r="E275" i="155"/>
  <c r="E274" i="155" s="1"/>
  <c r="E273" i="155" s="1"/>
  <c r="F278" i="155"/>
  <c r="F277" i="155" s="1"/>
  <c r="F276" i="155" s="1"/>
  <c r="G278" i="155"/>
  <c r="E278" i="155"/>
  <c r="E277" i="155" s="1"/>
  <c r="E276" i="155" s="1"/>
  <c r="E360" i="147"/>
  <c r="E359" i="147" s="1"/>
  <c r="E358" i="147" s="1"/>
  <c r="E357" i="147" s="1"/>
  <c r="G352" i="155"/>
  <c r="G351" i="155" s="1"/>
  <c r="G350" i="155" s="1"/>
  <c r="G349" i="155" s="1"/>
  <c r="G348" i="155" s="1"/>
  <c r="G347" i="155" s="1"/>
  <c r="E352" i="155"/>
  <c r="E351" i="155" s="1"/>
  <c r="E350" i="155" s="1"/>
  <c r="E349" i="155" s="1"/>
  <c r="E348" i="155" s="1"/>
  <c r="E347" i="155" s="1"/>
  <c r="F396" i="155"/>
  <c r="F395" i="155" s="1"/>
  <c r="F394" i="155" s="1"/>
  <c r="G396" i="155"/>
  <c r="F69" i="147" s="1"/>
  <c r="F68" i="147" s="1"/>
  <c r="F67" i="147" s="1"/>
  <c r="E396" i="155"/>
  <c r="E395" i="155" s="1"/>
  <c r="E394" i="155" s="1"/>
  <c r="F400" i="155"/>
  <c r="E79" i="147" s="1"/>
  <c r="G400" i="155"/>
  <c r="F79" i="147" s="1"/>
  <c r="E400" i="155"/>
  <c r="F406" i="155"/>
  <c r="G406" i="155"/>
  <c r="E406" i="155"/>
  <c r="F408" i="155"/>
  <c r="F407" i="155" s="1"/>
  <c r="G408" i="155"/>
  <c r="G407" i="155" s="1"/>
  <c r="E408" i="155"/>
  <c r="E407" i="155" s="1"/>
  <c r="F419" i="155"/>
  <c r="G419" i="155"/>
  <c r="E419" i="155"/>
  <c r="F426" i="155"/>
  <c r="F425" i="155" s="1"/>
  <c r="F424" i="155" s="1"/>
  <c r="F423" i="155" s="1"/>
  <c r="G426" i="155"/>
  <c r="G425" i="155" s="1"/>
  <c r="G424" i="155" s="1"/>
  <c r="G423" i="155" s="1"/>
  <c r="F447" i="155"/>
  <c r="F446" i="155" s="1"/>
  <c r="G447" i="155"/>
  <c r="G446" i="155" s="1"/>
  <c r="E442" i="155"/>
  <c r="F143" i="147"/>
  <c r="F145" i="147"/>
  <c r="F147" i="147"/>
  <c r="G462" i="155"/>
  <c r="G459" i="155" s="1"/>
  <c r="F462" i="155"/>
  <c r="F459" i="155" s="1"/>
  <c r="G320" i="155"/>
  <c r="G319" i="155" s="1"/>
  <c r="G315" i="155" s="1"/>
  <c r="F320" i="155"/>
  <c r="F319" i="155" s="1"/>
  <c r="F315" i="155" s="1"/>
  <c r="E320" i="155"/>
  <c r="E319" i="155" s="1"/>
  <c r="E315" i="155" s="1"/>
  <c r="F327" i="147"/>
  <c r="F326" i="147" s="1"/>
  <c r="F325" i="147" s="1"/>
  <c r="D327" i="147"/>
  <c r="D326" i="147" s="1"/>
  <c r="D325" i="147" s="1"/>
  <c r="G89" i="155"/>
  <c r="G88" i="155" s="1"/>
  <c r="G87" i="155" s="1"/>
  <c r="G86" i="155" s="1"/>
  <c r="G85" i="155" s="1"/>
  <c r="F89" i="155"/>
  <c r="F88" i="155" s="1"/>
  <c r="F87" i="155" s="1"/>
  <c r="F86" i="155" s="1"/>
  <c r="F85" i="155" s="1"/>
  <c r="G13" i="155"/>
  <c r="G12" i="155" s="1"/>
  <c r="G11" i="155" s="1"/>
  <c r="G10" i="155" s="1"/>
  <c r="G9" i="155" s="1"/>
  <c r="F13" i="155"/>
  <c r="F12" i="155" s="1"/>
  <c r="F11" i="155" s="1"/>
  <c r="F10" i="155" s="1"/>
  <c r="F9" i="155" s="1"/>
  <c r="E13" i="155"/>
  <c r="E12" i="155" s="1"/>
  <c r="E11" i="155" s="1"/>
  <c r="E10" i="155" s="1"/>
  <c r="E9" i="155" s="1"/>
  <c r="H379" i="154"/>
  <c r="G379" i="154"/>
  <c r="F379" i="154"/>
  <c r="H377" i="154"/>
  <c r="G377" i="154"/>
  <c r="F377" i="154"/>
  <c r="H375" i="154"/>
  <c r="G375" i="154"/>
  <c r="F375" i="154"/>
  <c r="E506" i="155" s="1"/>
  <c r="H273" i="154"/>
  <c r="H272" i="154" s="1"/>
  <c r="G273" i="154"/>
  <c r="G272" i="154" s="1"/>
  <c r="F273" i="154"/>
  <c r="F272" i="154" s="1"/>
  <c r="H270" i="154"/>
  <c r="H269" i="154" s="1"/>
  <c r="G270" i="154"/>
  <c r="G269" i="154" s="1"/>
  <c r="F270" i="154"/>
  <c r="F269" i="154" s="1"/>
  <c r="H267" i="154"/>
  <c r="H266" i="154" s="1"/>
  <c r="G267" i="154"/>
  <c r="G266" i="154" s="1"/>
  <c r="F267" i="154"/>
  <c r="F266" i="154" s="1"/>
  <c r="H254" i="154"/>
  <c r="H253" i="154" s="1"/>
  <c r="H252" i="154" s="1"/>
  <c r="G254" i="154"/>
  <c r="G253" i="154" s="1"/>
  <c r="G252" i="154" s="1"/>
  <c r="F254" i="154"/>
  <c r="F253" i="154" s="1"/>
  <c r="F252" i="154" s="1"/>
  <c r="D12" i="143" l="1"/>
  <c r="E15" i="143"/>
  <c r="E80" i="155"/>
  <c r="E79" i="155" s="1"/>
  <c r="D197" i="147"/>
  <c r="D196" i="147" s="1"/>
  <c r="D195" i="147" s="1"/>
  <c r="D15" i="143"/>
  <c r="E73" i="155"/>
  <c r="D163" i="147"/>
  <c r="D162" i="147" s="1"/>
  <c r="C32" i="143"/>
  <c r="E379" i="155"/>
  <c r="E378" i="155" s="1"/>
  <c r="D205" i="147"/>
  <c r="D204" i="147" s="1"/>
  <c r="D203" i="147" s="1"/>
  <c r="D202" i="147" s="1"/>
  <c r="C12" i="143"/>
  <c r="E71" i="155"/>
  <c r="D161" i="147"/>
  <c r="D160" i="147" s="1"/>
  <c r="E418" i="155"/>
  <c r="E417" i="155" s="1"/>
  <c r="E413" i="155" s="1"/>
  <c r="E412" i="155" s="1"/>
  <c r="D96" i="147"/>
  <c r="D95" i="147" s="1"/>
  <c r="D94" i="147" s="1"/>
  <c r="D90" i="147" s="1"/>
  <c r="D89" i="147" s="1"/>
  <c r="E32" i="143"/>
  <c r="E12" i="143"/>
  <c r="C15" i="143"/>
  <c r="E83" i="155"/>
  <c r="E82" i="155" s="1"/>
  <c r="D201" i="147"/>
  <c r="D200" i="147" s="1"/>
  <c r="D199" i="147" s="1"/>
  <c r="F188" i="155"/>
  <c r="F187" i="155" s="1"/>
  <c r="E19" i="155"/>
  <c r="E18" i="155" s="1"/>
  <c r="F385" i="147"/>
  <c r="F384" i="147" s="1"/>
  <c r="F19" i="155"/>
  <c r="F18" i="155" s="1"/>
  <c r="E505" i="155"/>
  <c r="C42" i="143"/>
  <c r="C41" i="143" s="1"/>
  <c r="G443" i="155"/>
  <c r="G442" i="155" s="1"/>
  <c r="F443" i="155"/>
  <c r="F442" i="155" s="1"/>
  <c r="G250" i="155"/>
  <c r="G245" i="155" s="1"/>
  <c r="E250" i="155"/>
  <c r="E245" i="155" s="1"/>
  <c r="F164" i="155"/>
  <c r="F163" i="155" s="1"/>
  <c r="E164" i="155"/>
  <c r="E163" i="155" s="1"/>
  <c r="F263" i="155"/>
  <c r="D247" i="147"/>
  <c r="G263" i="155"/>
  <c r="F141" i="155"/>
  <c r="E141" i="155"/>
  <c r="G418" i="155"/>
  <c r="G417" i="155" s="1"/>
  <c r="G413" i="155" s="1"/>
  <c r="G412" i="155" s="1"/>
  <c r="F96" i="147"/>
  <c r="F95" i="147" s="1"/>
  <c r="F94" i="147" s="1"/>
  <c r="F90" i="147" s="1"/>
  <c r="F418" i="155"/>
  <c r="F417" i="155" s="1"/>
  <c r="F413" i="155" s="1"/>
  <c r="F412" i="155" s="1"/>
  <c r="E96" i="147"/>
  <c r="E95" i="147" s="1"/>
  <c r="E94" i="147" s="1"/>
  <c r="E90" i="147" s="1"/>
  <c r="F458" i="155"/>
  <c r="F184" i="147"/>
  <c r="F183" i="147" s="1"/>
  <c r="G458" i="155"/>
  <c r="F36" i="155"/>
  <c r="F33" i="155" s="1"/>
  <c r="E403" i="147"/>
  <c r="E402" i="147" s="1"/>
  <c r="E135" i="155"/>
  <c r="D413" i="147"/>
  <c r="D412" i="147" s="1"/>
  <c r="E36" i="155"/>
  <c r="E33" i="155" s="1"/>
  <c r="D403" i="147"/>
  <c r="D402" i="147" s="1"/>
  <c r="G36" i="155"/>
  <c r="G33" i="155" s="1"/>
  <c r="F403" i="147"/>
  <c r="F402" i="147" s="1"/>
  <c r="C21" i="143"/>
  <c r="E21" i="143"/>
  <c r="D21" i="143"/>
  <c r="E272" i="155"/>
  <c r="E271" i="155" s="1"/>
  <c r="F272" i="155"/>
  <c r="F271" i="155" s="1"/>
  <c r="F295" i="155"/>
  <c r="F294" i="155" s="1"/>
  <c r="E295" i="155"/>
  <c r="E294" i="155" s="1"/>
  <c r="E238" i="155"/>
  <c r="E237" i="155" s="1"/>
  <c r="F222" i="147"/>
  <c r="F221" i="147" s="1"/>
  <c r="F238" i="155"/>
  <c r="F237" i="155" s="1"/>
  <c r="G131" i="155"/>
  <c r="F409" i="147"/>
  <c r="F408" i="147" s="1"/>
  <c r="E133" i="155"/>
  <c r="D411" i="147"/>
  <c r="D410" i="147" s="1"/>
  <c r="F133" i="155"/>
  <c r="E411" i="147"/>
  <c r="E410" i="147" s="1"/>
  <c r="E131" i="155"/>
  <c r="D409" i="147"/>
  <c r="D408" i="147" s="1"/>
  <c r="G133" i="155"/>
  <c r="F411" i="147"/>
  <c r="F410" i="147" s="1"/>
  <c r="G48" i="155"/>
  <c r="G47" i="155" s="1"/>
  <c r="G46" i="155" s="1"/>
  <c r="G45" i="155" s="1"/>
  <c r="G44" i="155" s="1"/>
  <c r="E405" i="155"/>
  <c r="D401" i="147"/>
  <c r="D400" i="147" s="1"/>
  <c r="F405" i="155"/>
  <c r="E401" i="147"/>
  <c r="E400" i="147" s="1"/>
  <c r="G405" i="155"/>
  <c r="F401" i="147"/>
  <c r="F400" i="147" s="1"/>
  <c r="E48" i="155"/>
  <c r="E47" i="155" s="1"/>
  <c r="E46" i="155" s="1"/>
  <c r="E45" i="155" s="1"/>
  <c r="E44" i="155" s="1"/>
  <c r="F48" i="155"/>
  <c r="F47" i="155" s="1"/>
  <c r="F46" i="155" s="1"/>
  <c r="F45" i="155" s="1"/>
  <c r="F44" i="155" s="1"/>
  <c r="E200" i="155"/>
  <c r="F200" i="155"/>
  <c r="E147" i="155"/>
  <c r="E146" i="155" s="1"/>
  <c r="E145" i="155" s="1"/>
  <c r="F147" i="155"/>
  <c r="F146" i="155" s="1"/>
  <c r="F145" i="155" s="1"/>
  <c r="D25" i="143"/>
  <c r="C25" i="143"/>
  <c r="E314" i="155"/>
  <c r="G314" i="155"/>
  <c r="F314" i="155"/>
  <c r="F356" i="155"/>
  <c r="G356" i="155"/>
  <c r="F195" i="147"/>
  <c r="E9" i="143"/>
  <c r="D9" i="143"/>
  <c r="C9" i="143"/>
  <c r="G29" i="155"/>
  <c r="G28" i="155" s="1"/>
  <c r="F393" i="147"/>
  <c r="F392" i="147" s="1"/>
  <c r="F391" i="147" s="1"/>
  <c r="E29" i="155"/>
  <c r="E28" i="155" s="1"/>
  <c r="D393" i="147"/>
  <c r="D392" i="147" s="1"/>
  <c r="D391" i="147" s="1"/>
  <c r="E388" i="155"/>
  <c r="E387" i="155" s="1"/>
  <c r="G80" i="155"/>
  <c r="G79" i="155" s="1"/>
  <c r="G78" i="155" s="1"/>
  <c r="G150" i="155"/>
  <c r="G149" i="155" s="1"/>
  <c r="G148" i="155" s="1"/>
  <c r="G115" i="155"/>
  <c r="G114" i="155" s="1"/>
  <c r="G113" i="155" s="1"/>
  <c r="G112" i="155" s="1"/>
  <c r="E393" i="155"/>
  <c r="F393" i="155"/>
  <c r="G209" i="155"/>
  <c r="G208" i="155" s="1"/>
  <c r="G207" i="155" s="1"/>
  <c r="G206" i="155" s="1"/>
  <c r="G141" i="155"/>
  <c r="E392" i="147"/>
  <c r="E391" i="147" s="1"/>
  <c r="G71" i="155"/>
  <c r="G70" i="155" s="1"/>
  <c r="G69" i="155" s="1"/>
  <c r="F352" i="155"/>
  <c r="F351" i="155" s="1"/>
  <c r="F350" i="155" s="1"/>
  <c r="F349" i="155" s="1"/>
  <c r="F348" i="155" s="1"/>
  <c r="F347" i="155" s="1"/>
  <c r="F103" i="155"/>
  <c r="F102" i="155" s="1"/>
  <c r="F101" i="155" s="1"/>
  <c r="F100" i="155" s="1"/>
  <c r="G243" i="155"/>
  <c r="G242" i="155" s="1"/>
  <c r="G379" i="155"/>
  <c r="G378" i="155" s="1"/>
  <c r="D355" i="147"/>
  <c r="D354" i="147" s="1"/>
  <c r="D353" i="147" s="1"/>
  <c r="D352" i="147" s="1"/>
  <c r="G190" i="155"/>
  <c r="G189" i="155" s="1"/>
  <c r="G297" i="155"/>
  <c r="G296" i="155" s="1"/>
  <c r="G295" i="155" s="1"/>
  <c r="E364" i="155"/>
  <c r="E363" i="155" s="1"/>
  <c r="E357" i="155" s="1"/>
  <c r="E408" i="147"/>
  <c r="F398" i="147"/>
  <c r="F397" i="147" s="1"/>
  <c r="F396" i="147" s="1"/>
  <c r="E22" i="147"/>
  <c r="E103" i="147"/>
  <c r="E102" i="147" s="1"/>
  <c r="E101" i="147" s="1"/>
  <c r="E100" i="147" s="1"/>
  <c r="F125" i="155"/>
  <c r="F124" i="155" s="1"/>
  <c r="F29" i="155"/>
  <c r="F28" i="155" s="1"/>
  <c r="G217" i="155"/>
  <c r="G216" i="155" s="1"/>
  <c r="G215" i="155" s="1"/>
  <c r="G214" i="155" s="1"/>
  <c r="G213" i="155" s="1"/>
  <c r="G212" i="155" s="1"/>
  <c r="G382" i="155"/>
  <c r="G381" i="155" s="1"/>
  <c r="D13" i="147"/>
  <c r="D12" i="147" s="1"/>
  <c r="D11" i="147" s="1"/>
  <c r="E208" i="147"/>
  <c r="E207" i="147" s="1"/>
  <c r="E206" i="147" s="1"/>
  <c r="G399" i="155"/>
  <c r="G398" i="155" s="1"/>
  <c r="F78" i="147"/>
  <c r="F77" i="147" s="1"/>
  <c r="E399" i="155"/>
  <c r="E398" i="155" s="1"/>
  <c r="D79" i="147"/>
  <c r="D78" i="147" s="1"/>
  <c r="D77" i="147" s="1"/>
  <c r="E389" i="147"/>
  <c r="E388" i="147" s="1"/>
  <c r="F237" i="147"/>
  <c r="F236" i="147" s="1"/>
  <c r="F235" i="147" s="1"/>
  <c r="F348" i="147"/>
  <c r="F347" i="147" s="1"/>
  <c r="F346" i="147" s="1"/>
  <c r="F163" i="147"/>
  <c r="F162" i="147" s="1"/>
  <c r="F159" i="147" s="1"/>
  <c r="E351" i="147"/>
  <c r="E350" i="147" s="1"/>
  <c r="E349" i="147" s="1"/>
  <c r="F211" i="147"/>
  <c r="F210" i="147" s="1"/>
  <c r="F209" i="147" s="1"/>
  <c r="G20" i="155"/>
  <c r="F261" i="155"/>
  <c r="F260" i="155" s="1"/>
  <c r="G274" i="155"/>
  <c r="G273" i="155" s="1"/>
  <c r="D19" i="147"/>
  <c r="D18" i="147" s="1"/>
  <c r="D17" i="147" s="1"/>
  <c r="E366" i="155"/>
  <c r="E406" i="147"/>
  <c r="E405" i="147" s="1"/>
  <c r="E404" i="147" s="1"/>
  <c r="D243" i="147"/>
  <c r="D242" i="147" s="1"/>
  <c r="D241" i="147" s="1"/>
  <c r="E16" i="147"/>
  <c r="E15" i="147" s="1"/>
  <c r="E14" i="147" s="1"/>
  <c r="E38" i="147"/>
  <c r="E37" i="147" s="1"/>
  <c r="E36" i="147" s="1"/>
  <c r="E30" i="147" s="1"/>
  <c r="E143" i="147"/>
  <c r="E165" i="147"/>
  <c r="F124" i="147"/>
  <c r="F123" i="147" s="1"/>
  <c r="F399" i="155"/>
  <c r="F398" i="155" s="1"/>
  <c r="E78" i="147"/>
  <c r="E77" i="147" s="1"/>
  <c r="F140" i="147"/>
  <c r="F192" i="147"/>
  <c r="F191" i="147" s="1"/>
  <c r="G165" i="155"/>
  <c r="G164" i="155" s="1"/>
  <c r="G163" i="155" s="1"/>
  <c r="D398" i="147"/>
  <c r="D397" i="147" s="1"/>
  <c r="D396" i="147" s="1"/>
  <c r="F246" i="147"/>
  <c r="F245" i="147" s="1"/>
  <c r="F244" i="147" s="1"/>
  <c r="F131" i="155"/>
  <c r="F258" i="155"/>
  <c r="F257" i="155" s="1"/>
  <c r="E266" i="155"/>
  <c r="E265" i="155" s="1"/>
  <c r="E264" i="155" s="1"/>
  <c r="G373" i="155"/>
  <c r="G372" i="155" s="1"/>
  <c r="G371" i="155" s="1"/>
  <c r="G366" i="155" s="1"/>
  <c r="G395" i="155"/>
  <c r="G394" i="155" s="1"/>
  <c r="F19" i="147"/>
  <c r="F18" i="147" s="1"/>
  <c r="F17" i="147" s="1"/>
  <c r="F10" i="147" s="1"/>
  <c r="E387" i="147"/>
  <c r="E386" i="147" s="1"/>
  <c r="E237" i="147"/>
  <c r="E236" i="147" s="1"/>
  <c r="E235" i="147" s="1"/>
  <c r="E234" i="147" s="1"/>
  <c r="D333" i="147"/>
  <c r="D332" i="147" s="1"/>
  <c r="D331" i="147" s="1"/>
  <c r="E136" i="147"/>
  <c r="E197" i="147"/>
  <c r="E196" i="147" s="1"/>
  <c r="E336" i="147"/>
  <c r="E335" i="147" s="1"/>
  <c r="E334" i="147" s="1"/>
  <c r="D69" i="147"/>
  <c r="D68" i="147" s="1"/>
  <c r="D67" i="147" s="1"/>
  <c r="E128" i="147"/>
  <c r="E127" i="147" s="1"/>
  <c r="E126" i="147" s="1"/>
  <c r="E156" i="147"/>
  <c r="E155" i="147" s="1"/>
  <c r="E154" i="147" s="1"/>
  <c r="G22" i="155"/>
  <c r="F255" i="155"/>
  <c r="F254" i="155" s="1"/>
  <c r="D228" i="147"/>
  <c r="D227" i="147" s="1"/>
  <c r="D226" i="147" s="1"/>
  <c r="E251" i="147"/>
  <c r="E250" i="147" s="1"/>
  <c r="E249" i="147" s="1"/>
  <c r="E248" i="147" s="1"/>
  <c r="D348" i="147"/>
  <c r="D347" i="147" s="1"/>
  <c r="D346" i="147" s="1"/>
  <c r="F360" i="147"/>
  <c r="F359" i="147" s="1"/>
  <c r="F358" i="147" s="1"/>
  <c r="F357" i="147" s="1"/>
  <c r="F356" i="147" s="1"/>
  <c r="E364" i="147"/>
  <c r="E363" i="147" s="1"/>
  <c r="E362" i="147" s="1"/>
  <c r="E361" i="147" s="1"/>
  <c r="E356" i="147" s="1"/>
  <c r="F83" i="147"/>
  <c r="F82" i="147" s="1"/>
  <c r="F81" i="147" s="1"/>
  <c r="F80" i="147" s="1"/>
  <c r="F156" i="147"/>
  <c r="F155" i="147" s="1"/>
  <c r="F154" i="147" s="1"/>
  <c r="E201" i="147"/>
  <c r="E200" i="147" s="1"/>
  <c r="E199" i="147" s="1"/>
  <c r="E205" i="147"/>
  <c r="E204" i="147" s="1"/>
  <c r="E203" i="147" s="1"/>
  <c r="F103" i="147"/>
  <c r="F102" i="147" s="1"/>
  <c r="F101" i="147" s="1"/>
  <c r="F100" i="147" s="1"/>
  <c r="F406" i="147"/>
  <c r="F405" i="147" s="1"/>
  <c r="F404" i="147" s="1"/>
  <c r="D389" i="147"/>
  <c r="D388" i="147" s="1"/>
  <c r="D237" i="147"/>
  <c r="D236" i="147" s="1"/>
  <c r="D235" i="147" s="1"/>
  <c r="F240" i="147"/>
  <c r="F239" i="147" s="1"/>
  <c r="F238" i="147" s="1"/>
  <c r="F251" i="147"/>
  <c r="F250" i="147" s="1"/>
  <c r="F249" i="147" s="1"/>
  <c r="F248" i="147" s="1"/>
  <c r="E257" i="147"/>
  <c r="E256" i="147" s="1"/>
  <c r="E255" i="147" s="1"/>
  <c r="E254" i="147" s="1"/>
  <c r="D282" i="147"/>
  <c r="D281" i="147" s="1"/>
  <c r="D280" i="147" s="1"/>
  <c r="D279" i="147" s="1"/>
  <c r="D278" i="147" s="1"/>
  <c r="D336" i="147"/>
  <c r="D335" i="147" s="1"/>
  <c r="D334" i="147" s="1"/>
  <c r="F351" i="147"/>
  <c r="F350" i="147" s="1"/>
  <c r="F349" i="147" s="1"/>
  <c r="E355" i="147"/>
  <c r="E354" i="147" s="1"/>
  <c r="E353" i="147" s="1"/>
  <c r="E352" i="147" s="1"/>
  <c r="D360" i="147"/>
  <c r="D359" i="147" s="1"/>
  <c r="D358" i="147" s="1"/>
  <c r="D357" i="147" s="1"/>
  <c r="E19" i="147"/>
  <c r="E18" i="147" s="1"/>
  <c r="E17" i="147" s="1"/>
  <c r="D16" i="147"/>
  <c r="D15" i="147" s="1"/>
  <c r="D14" i="147" s="1"/>
  <c r="F22" i="147"/>
  <c r="E24" i="147"/>
  <c r="D83" i="147"/>
  <c r="D82" i="147" s="1"/>
  <c r="D81" i="147" s="1"/>
  <c r="D80" i="147" s="1"/>
  <c r="E69" i="147"/>
  <c r="E68" i="147" s="1"/>
  <c r="E67" i="147" s="1"/>
  <c r="F136" i="147"/>
  <c r="E138" i="147"/>
  <c r="E145" i="147"/>
  <c r="F165" i="147"/>
  <c r="E167" i="147"/>
  <c r="E184" i="147"/>
  <c r="E183" i="147" s="1"/>
  <c r="F201" i="147"/>
  <c r="F200" i="147" s="1"/>
  <c r="F199" i="147" s="1"/>
  <c r="E214" i="147"/>
  <c r="E213" i="147" s="1"/>
  <c r="E212" i="147" s="1"/>
  <c r="I7" i="181" s="1"/>
  <c r="D257" i="147"/>
  <c r="D256" i="147" s="1"/>
  <c r="D255" i="147" s="1"/>
  <c r="D254" i="147" s="1"/>
  <c r="E282" i="147"/>
  <c r="E281" i="147" s="1"/>
  <c r="E280" i="147" s="1"/>
  <c r="E279" i="147" s="1"/>
  <c r="E278" i="147" s="1"/>
  <c r="E83" i="147"/>
  <c r="E82" i="147" s="1"/>
  <c r="E81" i="147" s="1"/>
  <c r="E80" i="147" s="1"/>
  <c r="F132" i="147"/>
  <c r="F131" i="147" s="1"/>
  <c r="F130" i="147" s="1"/>
  <c r="D246" i="147"/>
  <c r="D245" i="147" s="1"/>
  <c r="D244" i="147" s="1"/>
  <c r="E300" i="147"/>
  <c r="E299" i="147" s="1"/>
  <c r="E298" i="147" s="1"/>
  <c r="E297" i="147" s="1"/>
  <c r="F38" i="147"/>
  <c r="F37" i="147" s="1"/>
  <c r="F36" i="147" s="1"/>
  <c r="F30" i="147" s="1"/>
  <c r="E87" i="147"/>
  <c r="E86" i="147" s="1"/>
  <c r="E85" i="147" s="1"/>
  <c r="E84" i="147" s="1"/>
  <c r="F128" i="147"/>
  <c r="F127" i="147" s="1"/>
  <c r="F126" i="147" s="1"/>
  <c r="E161" i="147"/>
  <c r="E160" i="147" s="1"/>
  <c r="F94" i="155"/>
  <c r="G277" i="155"/>
  <c r="G276" i="155" s="1"/>
  <c r="D406" i="147"/>
  <c r="D405" i="147" s="1"/>
  <c r="D404" i="147" s="1"/>
  <c r="D387" i="147"/>
  <c r="D386" i="147" s="1"/>
  <c r="E228" i="147"/>
  <c r="E227" i="147" s="1"/>
  <c r="E226" i="147" s="1"/>
  <c r="D240" i="147"/>
  <c r="D239" i="147" s="1"/>
  <c r="D238" i="147" s="1"/>
  <c r="F243" i="147"/>
  <c r="F242" i="147" s="1"/>
  <c r="F241" i="147" s="1"/>
  <c r="D300" i="147"/>
  <c r="D299" i="147" s="1"/>
  <c r="D298" i="147" s="1"/>
  <c r="D297" i="147" s="1"/>
  <c r="E333" i="147"/>
  <c r="E332" i="147" s="1"/>
  <c r="E331" i="147" s="1"/>
  <c r="D351" i="147"/>
  <c r="D350" i="147" s="1"/>
  <c r="D349" i="147" s="1"/>
  <c r="F355" i="147"/>
  <c r="F354" i="147" s="1"/>
  <c r="F353" i="147" s="1"/>
  <c r="F352" i="147" s="1"/>
  <c r="D364" i="147"/>
  <c r="D363" i="147" s="1"/>
  <c r="D362" i="147" s="1"/>
  <c r="D361" i="147" s="1"/>
  <c r="E13" i="147"/>
  <c r="E12" i="147" s="1"/>
  <c r="E11" i="147" s="1"/>
  <c r="D22" i="147"/>
  <c r="F24" i="147"/>
  <c r="D87" i="147"/>
  <c r="D86" i="147" s="1"/>
  <c r="D85" i="147" s="1"/>
  <c r="D84" i="147" s="1"/>
  <c r="E132" i="147"/>
  <c r="E131" i="147" s="1"/>
  <c r="E130" i="147" s="1"/>
  <c r="F138" i="147"/>
  <c r="E140" i="147"/>
  <c r="E147" i="147"/>
  <c r="F167" i="147"/>
  <c r="E192" i="147"/>
  <c r="E191" i="147" s="1"/>
  <c r="F214" i="147"/>
  <c r="F213" i="147" s="1"/>
  <c r="F212" i="147" s="1"/>
  <c r="J7" i="181" s="1"/>
  <c r="E211" i="147"/>
  <c r="E210" i="147" s="1"/>
  <c r="E209" i="147" s="1"/>
  <c r="E124" i="147"/>
  <c r="E123" i="147" s="1"/>
  <c r="E163" i="147"/>
  <c r="E162" i="147" s="1"/>
  <c r="E187" i="147"/>
  <c r="D383" i="147"/>
  <c r="D382" i="147" s="1"/>
  <c r="D381" i="147" s="1"/>
  <c r="E75" i="147"/>
  <c r="E74" i="147" s="1"/>
  <c r="E73" i="147" s="1"/>
  <c r="F190" i="147"/>
  <c r="F189" i="147" s="1"/>
  <c r="E383" i="147"/>
  <c r="E382" i="147" s="1"/>
  <c r="E381" i="147" s="1"/>
  <c r="F75" i="147"/>
  <c r="F74" i="147" s="1"/>
  <c r="F73" i="147" s="1"/>
  <c r="F66" i="147" s="1"/>
  <c r="F187" i="147"/>
  <c r="F383" i="147"/>
  <c r="F382" i="147" s="1"/>
  <c r="F381" i="147" s="1"/>
  <c r="E327" i="147"/>
  <c r="E326" i="147" s="1"/>
  <c r="E325" i="147" s="1"/>
  <c r="D75" i="147"/>
  <c r="D74" i="147" s="1"/>
  <c r="D73" i="147" s="1"/>
  <c r="E190" i="147"/>
  <c r="E189" i="147" s="1"/>
  <c r="F296" i="147"/>
  <c r="F295" i="147" s="1"/>
  <c r="F142" i="147"/>
  <c r="G123" i="155"/>
  <c r="G94" i="155"/>
  <c r="E94" i="155"/>
  <c r="E70" i="155"/>
  <c r="E69" i="155" s="1"/>
  <c r="F368" i="155"/>
  <c r="F367" i="155" s="1"/>
  <c r="F366" i="155" s="1"/>
  <c r="F78" i="155"/>
  <c r="F70" i="155"/>
  <c r="F69" i="155" s="1"/>
  <c r="E78" i="155"/>
  <c r="F377" i="155"/>
  <c r="F376" i="155" s="1"/>
  <c r="F375" i="155" s="1"/>
  <c r="G101" i="155"/>
  <c r="G100" i="155" s="1"/>
  <c r="E101" i="155"/>
  <c r="E100" i="155" s="1"/>
  <c r="E123" i="155"/>
  <c r="G374" i="154"/>
  <c r="G366" i="154" s="1"/>
  <c r="G357" i="154" s="1"/>
  <c r="H374" i="154"/>
  <c r="H366" i="154" s="1"/>
  <c r="H357" i="154" s="1"/>
  <c r="F374" i="154"/>
  <c r="H99" i="154"/>
  <c r="H605" i="154"/>
  <c r="H602" i="154" s="1"/>
  <c r="G605" i="154"/>
  <c r="G602" i="154" s="1"/>
  <c r="F605" i="154"/>
  <c r="F603" i="154"/>
  <c r="H595" i="154"/>
  <c r="G595" i="154"/>
  <c r="F595" i="154"/>
  <c r="H593" i="154"/>
  <c r="G593" i="154"/>
  <c r="F593" i="154"/>
  <c r="H587" i="154"/>
  <c r="H586" i="154" s="1"/>
  <c r="G587" i="154"/>
  <c r="G586" i="154" s="1"/>
  <c r="F587" i="154"/>
  <c r="F586" i="154" s="1"/>
  <c r="H583" i="154"/>
  <c r="H582" i="154" s="1"/>
  <c r="G583" i="154"/>
  <c r="G582" i="154" s="1"/>
  <c r="F583" i="154"/>
  <c r="F582" i="154" s="1"/>
  <c r="H576" i="154"/>
  <c r="H575" i="154" s="1"/>
  <c r="H569" i="154" s="1"/>
  <c r="G576" i="154"/>
  <c r="G575" i="154" s="1"/>
  <c r="G569" i="154" s="1"/>
  <c r="F576" i="154"/>
  <c r="F575" i="154" s="1"/>
  <c r="F569" i="154" s="1"/>
  <c r="H561" i="154"/>
  <c r="H560" i="154" s="1"/>
  <c r="H556" i="154" s="1"/>
  <c r="G561" i="154"/>
  <c r="G560" i="154" s="1"/>
  <c r="G556" i="154" s="1"/>
  <c r="F561" i="154"/>
  <c r="F560" i="154" s="1"/>
  <c r="F556" i="154" s="1"/>
  <c r="H545" i="154"/>
  <c r="H544" i="154" s="1"/>
  <c r="H540" i="154" s="1"/>
  <c r="G545" i="154"/>
  <c r="G544" i="154" s="1"/>
  <c r="G540" i="154" s="1"/>
  <c r="F545" i="154"/>
  <c r="F544" i="154" s="1"/>
  <c r="F540" i="154" s="1"/>
  <c r="H522" i="154"/>
  <c r="H521" i="154" s="1"/>
  <c r="G522" i="154"/>
  <c r="G521" i="154" s="1"/>
  <c r="F522" i="154"/>
  <c r="F521" i="154" s="1"/>
  <c r="H525" i="154"/>
  <c r="H524" i="154" s="1"/>
  <c r="G525" i="154"/>
  <c r="G524" i="154" s="1"/>
  <c r="F525" i="154"/>
  <c r="F524" i="154" s="1"/>
  <c r="H499" i="154"/>
  <c r="H498" i="154" s="1"/>
  <c r="G499" i="154"/>
  <c r="G498" i="154" s="1"/>
  <c r="F499" i="154"/>
  <c r="F498" i="154" s="1"/>
  <c r="H502" i="154"/>
  <c r="H501" i="154" s="1"/>
  <c r="G502" i="154"/>
  <c r="G501" i="154" s="1"/>
  <c r="F502" i="154"/>
  <c r="F501" i="154" s="1"/>
  <c r="H490" i="154"/>
  <c r="G490" i="154"/>
  <c r="F490" i="154"/>
  <c r="H488" i="154"/>
  <c r="G488" i="154"/>
  <c r="F488" i="154"/>
  <c r="H468" i="154"/>
  <c r="H467" i="154" s="1"/>
  <c r="H466" i="154" s="1"/>
  <c r="H465" i="154" s="1"/>
  <c r="H464" i="154" s="1"/>
  <c r="H463" i="154" s="1"/>
  <c r="H462" i="154" s="1"/>
  <c r="G468" i="154"/>
  <c r="G467" i="154" s="1"/>
  <c r="G466" i="154" s="1"/>
  <c r="G465" i="154" s="1"/>
  <c r="G464" i="154" s="1"/>
  <c r="G463" i="154" s="1"/>
  <c r="G462" i="154" s="1"/>
  <c r="F468" i="154"/>
  <c r="F467" i="154" s="1"/>
  <c r="F466" i="154" s="1"/>
  <c r="F465" i="154" s="1"/>
  <c r="F464" i="154" s="1"/>
  <c r="F463" i="154" s="1"/>
  <c r="F462" i="154" s="1"/>
  <c r="H460" i="154"/>
  <c r="H459" i="154" s="1"/>
  <c r="H458" i="154" s="1"/>
  <c r="H457" i="154" s="1"/>
  <c r="H456" i="154" s="1"/>
  <c r="H455" i="154" s="1"/>
  <c r="H454" i="154" s="1"/>
  <c r="G460" i="154"/>
  <c r="G459" i="154" s="1"/>
  <c r="G458" i="154" s="1"/>
  <c r="G457" i="154" s="1"/>
  <c r="G456" i="154" s="1"/>
  <c r="G455" i="154" s="1"/>
  <c r="G454" i="154" s="1"/>
  <c r="F460" i="154"/>
  <c r="F459" i="154" s="1"/>
  <c r="F458" i="154" s="1"/>
  <c r="F457" i="154" s="1"/>
  <c r="F456" i="154" s="1"/>
  <c r="F455" i="154" s="1"/>
  <c r="F454" i="154" s="1"/>
  <c r="H452" i="154"/>
  <c r="H451" i="154" s="1"/>
  <c r="G452" i="154"/>
  <c r="G451" i="154" s="1"/>
  <c r="F452" i="154"/>
  <c r="F451" i="154" s="1"/>
  <c r="H446" i="154"/>
  <c r="H445" i="154" s="1"/>
  <c r="G446" i="154"/>
  <c r="G445" i="154" s="1"/>
  <c r="F446" i="154"/>
  <c r="F445" i="154" s="1"/>
  <c r="H443" i="154"/>
  <c r="H442" i="154" s="1"/>
  <c r="G443" i="154"/>
  <c r="G442" i="154" s="1"/>
  <c r="F443" i="154"/>
  <c r="F442" i="154" s="1"/>
  <c r="H427" i="154"/>
  <c r="H426" i="154" s="1"/>
  <c r="H425" i="154" s="1"/>
  <c r="H424" i="154" s="1"/>
  <c r="H423" i="154" s="1"/>
  <c r="G427" i="154"/>
  <c r="G426" i="154" s="1"/>
  <c r="G425" i="154" s="1"/>
  <c r="G424" i="154" s="1"/>
  <c r="G423" i="154" s="1"/>
  <c r="F427" i="154"/>
  <c r="F426" i="154" s="1"/>
  <c r="G421" i="154"/>
  <c r="F421" i="154"/>
  <c r="H419" i="154"/>
  <c r="G419" i="154"/>
  <c r="F419" i="154"/>
  <c r="H410" i="154"/>
  <c r="H409" i="154" s="1"/>
  <c r="H402" i="154" s="1"/>
  <c r="G410" i="154"/>
  <c r="G409" i="154" s="1"/>
  <c r="G402" i="154" s="1"/>
  <c r="F410" i="154"/>
  <c r="H345" i="154"/>
  <c r="H344" i="154" s="1"/>
  <c r="H343" i="154" s="1"/>
  <c r="G345" i="154"/>
  <c r="G344" i="154" s="1"/>
  <c r="G343" i="154" s="1"/>
  <c r="F345" i="154"/>
  <c r="H341" i="154"/>
  <c r="G341" i="154"/>
  <c r="F341" i="154"/>
  <c r="D166" i="147" s="1"/>
  <c r="D165" i="147" s="1"/>
  <c r="H339" i="154"/>
  <c r="G339" i="154"/>
  <c r="F339" i="154"/>
  <c r="H335" i="154"/>
  <c r="H334" i="154" s="1"/>
  <c r="H333" i="154" s="1"/>
  <c r="G335" i="154"/>
  <c r="G334" i="154" s="1"/>
  <c r="G333" i="154" s="1"/>
  <c r="F335" i="154"/>
  <c r="H328" i="154"/>
  <c r="G328" i="154"/>
  <c r="F328" i="154"/>
  <c r="H326" i="154"/>
  <c r="G326" i="154"/>
  <c r="F326" i="154"/>
  <c r="H312" i="154"/>
  <c r="G312" i="154"/>
  <c r="F312" i="154"/>
  <c r="H291" i="154"/>
  <c r="H290" i="154" s="1"/>
  <c r="H289" i="154" s="1"/>
  <c r="G291" i="154"/>
  <c r="G290" i="154" s="1"/>
  <c r="G289" i="154" s="1"/>
  <c r="F291" i="154"/>
  <c r="F290" i="154" s="1"/>
  <c r="F289" i="154" s="1"/>
  <c r="H284" i="154"/>
  <c r="H283" i="154" s="1"/>
  <c r="H279" i="154" s="1"/>
  <c r="G284" i="154"/>
  <c r="G283" i="154" s="1"/>
  <c r="G279" i="154" s="1"/>
  <c r="F284" i="154"/>
  <c r="F283" i="154" s="1"/>
  <c r="F279" i="154" s="1"/>
  <c r="H264" i="154"/>
  <c r="H263" i="154" s="1"/>
  <c r="G264" i="154"/>
  <c r="G263" i="154" s="1"/>
  <c r="F264" i="154"/>
  <c r="F263" i="154" s="1"/>
  <c r="F262" i="154" s="1"/>
  <c r="H258" i="154"/>
  <c r="H257" i="154" s="1"/>
  <c r="H256" i="154" s="1"/>
  <c r="G258" i="154"/>
  <c r="G257" i="154" s="1"/>
  <c r="G256" i="154" s="1"/>
  <c r="G251" i="154" s="1"/>
  <c r="G250" i="154" s="1"/>
  <c r="F258" i="154"/>
  <c r="F257" i="154" s="1"/>
  <c r="F256" i="154" s="1"/>
  <c r="F251" i="154" s="1"/>
  <c r="F250" i="154" s="1"/>
  <c r="H247" i="154"/>
  <c r="H246" i="154" s="1"/>
  <c r="H245" i="154" s="1"/>
  <c r="H244" i="154" s="1"/>
  <c r="H243" i="154" s="1"/>
  <c r="H242" i="154" s="1"/>
  <c r="G247" i="154"/>
  <c r="G246" i="154" s="1"/>
  <c r="G245" i="154" s="1"/>
  <c r="G244" i="154" s="1"/>
  <c r="G243" i="154" s="1"/>
  <c r="G242" i="154" s="1"/>
  <c r="F247" i="154"/>
  <c r="F246" i="154" s="1"/>
  <c r="F245" i="154" s="1"/>
  <c r="F244" i="154" s="1"/>
  <c r="F243" i="154" s="1"/>
  <c r="F242" i="154" s="1"/>
  <c r="H231" i="154"/>
  <c r="H230" i="154" s="1"/>
  <c r="H226" i="154" s="1"/>
  <c r="H225" i="154" s="1"/>
  <c r="G231" i="154"/>
  <c r="G230" i="154" s="1"/>
  <c r="G226" i="154" s="1"/>
  <c r="G225" i="154" s="1"/>
  <c r="F231" i="154"/>
  <c r="F230" i="154" s="1"/>
  <c r="F226" i="154" s="1"/>
  <c r="F225" i="154" s="1"/>
  <c r="H220" i="154"/>
  <c r="H219" i="154" s="1"/>
  <c r="H218" i="154" s="1"/>
  <c r="G220" i="154"/>
  <c r="G219" i="154" s="1"/>
  <c r="G218" i="154" s="1"/>
  <c r="F220" i="154"/>
  <c r="F219" i="154" s="1"/>
  <c r="F218" i="154" s="1"/>
  <c r="H215" i="154"/>
  <c r="H214" i="154" s="1"/>
  <c r="G215" i="154"/>
  <c r="G214" i="154" s="1"/>
  <c r="F215" i="154"/>
  <c r="F214" i="154" s="1"/>
  <c r="H212" i="154"/>
  <c r="H211" i="154" s="1"/>
  <c r="G212" i="154"/>
  <c r="G211" i="154" s="1"/>
  <c r="F212" i="154"/>
  <c r="F211" i="154" s="1"/>
  <c r="H209" i="154"/>
  <c r="H208" i="154" s="1"/>
  <c r="G209" i="154"/>
  <c r="G208" i="154" s="1"/>
  <c r="F209" i="154"/>
  <c r="F208" i="154" s="1"/>
  <c r="H206" i="154"/>
  <c r="H205" i="154" s="1"/>
  <c r="G206" i="154"/>
  <c r="G205" i="154" s="1"/>
  <c r="F206" i="154"/>
  <c r="F205" i="154" s="1"/>
  <c r="H197" i="154"/>
  <c r="H196" i="154" s="1"/>
  <c r="G197" i="154"/>
  <c r="G196" i="154" s="1"/>
  <c r="F197" i="154"/>
  <c r="F196" i="154" s="1"/>
  <c r="H170" i="154"/>
  <c r="H169" i="154" s="1"/>
  <c r="H168" i="154" s="1"/>
  <c r="H167" i="154" s="1"/>
  <c r="G170" i="154"/>
  <c r="G169" i="154" s="1"/>
  <c r="G168" i="154" s="1"/>
  <c r="G167" i="154" s="1"/>
  <c r="F170" i="154"/>
  <c r="F169" i="154" s="1"/>
  <c r="F168" i="154" s="1"/>
  <c r="F167" i="154" s="1"/>
  <c r="H156" i="154"/>
  <c r="H155" i="154" s="1"/>
  <c r="H154" i="154" s="1"/>
  <c r="H153" i="154" s="1"/>
  <c r="G156" i="154"/>
  <c r="G155" i="154" s="1"/>
  <c r="G154" i="154" s="1"/>
  <c r="G153" i="154" s="1"/>
  <c r="F156" i="154"/>
  <c r="F155" i="154" s="1"/>
  <c r="F154" i="154" s="1"/>
  <c r="F153" i="154" s="1"/>
  <c r="H131" i="154"/>
  <c r="H130" i="154" s="1"/>
  <c r="H129" i="154" s="1"/>
  <c r="G131" i="154"/>
  <c r="G130" i="154" s="1"/>
  <c r="G129" i="154" s="1"/>
  <c r="F131" i="154"/>
  <c r="F130" i="154" s="1"/>
  <c r="F129" i="154" s="1"/>
  <c r="H124" i="154"/>
  <c r="H123" i="154" s="1"/>
  <c r="H122" i="154" s="1"/>
  <c r="H121" i="154" s="1"/>
  <c r="H120" i="154" s="1"/>
  <c r="H119" i="154" s="1"/>
  <c r="G124" i="154"/>
  <c r="G123" i="154" s="1"/>
  <c r="G122" i="154" s="1"/>
  <c r="G121" i="154" s="1"/>
  <c r="G120" i="154" s="1"/>
  <c r="G119" i="154" s="1"/>
  <c r="F124" i="154"/>
  <c r="F123" i="154" s="1"/>
  <c r="F122" i="154" s="1"/>
  <c r="F121" i="154" s="1"/>
  <c r="F120" i="154" s="1"/>
  <c r="F119" i="154" s="1"/>
  <c r="H116" i="154"/>
  <c r="H115" i="154" s="1"/>
  <c r="H114" i="154" s="1"/>
  <c r="G116" i="154"/>
  <c r="G115" i="154" s="1"/>
  <c r="G114" i="154" s="1"/>
  <c r="F116" i="154"/>
  <c r="F115" i="154" s="1"/>
  <c r="F114" i="154" s="1"/>
  <c r="H109" i="154"/>
  <c r="H108" i="154" s="1"/>
  <c r="G109" i="154"/>
  <c r="G108" i="154" s="1"/>
  <c r="F109" i="154"/>
  <c r="F108" i="154" s="1"/>
  <c r="F101" i="154"/>
  <c r="F99" i="154"/>
  <c r="H97" i="154"/>
  <c r="G97" i="154"/>
  <c r="F97" i="154"/>
  <c r="H84" i="154"/>
  <c r="H83" i="154" s="1"/>
  <c r="H82" i="154" s="1"/>
  <c r="H81" i="154" s="1"/>
  <c r="G84" i="154"/>
  <c r="G83" i="154" s="1"/>
  <c r="G82" i="154" s="1"/>
  <c r="G81" i="154" s="1"/>
  <c r="F84" i="154"/>
  <c r="F83" i="154" s="1"/>
  <c r="F82" i="154" s="1"/>
  <c r="F81" i="154" s="1"/>
  <c r="H79" i="154"/>
  <c r="H78" i="154" s="1"/>
  <c r="H77" i="154" s="1"/>
  <c r="G79" i="154"/>
  <c r="G78" i="154" s="1"/>
  <c r="G77" i="154" s="1"/>
  <c r="F79" i="154"/>
  <c r="F78" i="154" s="1"/>
  <c r="F77" i="154" s="1"/>
  <c r="H75" i="154"/>
  <c r="H74" i="154" s="1"/>
  <c r="G75" i="154"/>
  <c r="G74" i="154" s="1"/>
  <c r="F75" i="154"/>
  <c r="F74" i="154" s="1"/>
  <c r="H72" i="154"/>
  <c r="H71" i="154" s="1"/>
  <c r="G72" i="154"/>
  <c r="G71" i="154" s="1"/>
  <c r="F72" i="154"/>
  <c r="F71" i="154" s="1"/>
  <c r="H66" i="154"/>
  <c r="H65" i="154" s="1"/>
  <c r="H64" i="154" s="1"/>
  <c r="H63" i="154" s="1"/>
  <c r="H62" i="154" s="1"/>
  <c r="G66" i="154"/>
  <c r="G65" i="154" s="1"/>
  <c r="G64" i="154" s="1"/>
  <c r="G63" i="154" s="1"/>
  <c r="G62" i="154" s="1"/>
  <c r="F66" i="154"/>
  <c r="F65" i="154" s="1"/>
  <c r="F64" i="154" s="1"/>
  <c r="F63" i="154" s="1"/>
  <c r="F62" i="154" s="1"/>
  <c r="H60" i="154"/>
  <c r="H59" i="154" s="1"/>
  <c r="G60" i="154"/>
  <c r="G59" i="154" s="1"/>
  <c r="F60" i="154"/>
  <c r="F59" i="154" s="1"/>
  <c r="H57" i="154"/>
  <c r="H56" i="154" s="1"/>
  <c r="G57" i="154"/>
  <c r="G56" i="154" s="1"/>
  <c r="F57" i="154"/>
  <c r="F56" i="154" s="1"/>
  <c r="H50" i="154"/>
  <c r="G50" i="154"/>
  <c r="F50" i="154"/>
  <c r="H48" i="154"/>
  <c r="G48" i="154"/>
  <c r="F48" i="154"/>
  <c r="H34" i="154"/>
  <c r="H33" i="154" s="1"/>
  <c r="H32" i="154" s="1"/>
  <c r="H31" i="154" s="1"/>
  <c r="H30" i="154" s="1"/>
  <c r="G34" i="154"/>
  <c r="G33" i="154" s="1"/>
  <c r="G32" i="154" s="1"/>
  <c r="G31" i="154" s="1"/>
  <c r="G30" i="154" s="1"/>
  <c r="F34" i="154"/>
  <c r="F33" i="154" s="1"/>
  <c r="F32" i="154" s="1"/>
  <c r="F31" i="154" s="1"/>
  <c r="F30" i="154" s="1"/>
  <c r="H28" i="154"/>
  <c r="G28" i="154"/>
  <c r="F28" i="154"/>
  <c r="H26" i="154"/>
  <c r="G26" i="154"/>
  <c r="F26" i="154"/>
  <c r="H14" i="154"/>
  <c r="H13" i="154" s="1"/>
  <c r="H12" i="154" s="1"/>
  <c r="H11" i="154" s="1"/>
  <c r="H10" i="154" s="1"/>
  <c r="G14" i="154"/>
  <c r="G13" i="154" s="1"/>
  <c r="G12" i="154" s="1"/>
  <c r="G11" i="154" s="1"/>
  <c r="G10" i="154" s="1"/>
  <c r="F14" i="154"/>
  <c r="F13" i="154" s="1"/>
  <c r="F12" i="154" s="1"/>
  <c r="F11" i="154" s="1"/>
  <c r="F10" i="154" s="1"/>
  <c r="D194" i="147" l="1"/>
  <c r="D159" i="147"/>
  <c r="D19" i="143"/>
  <c r="E13" i="143"/>
  <c r="C19" i="143"/>
  <c r="C13" i="143"/>
  <c r="D13" i="143"/>
  <c r="D32" i="143"/>
  <c r="F194" i="147"/>
  <c r="G188" i="155"/>
  <c r="G187" i="155" s="1"/>
  <c r="G161" i="155" s="1"/>
  <c r="G160" i="155" s="1"/>
  <c r="G294" i="155"/>
  <c r="G293" i="155" s="1"/>
  <c r="G292" i="155" s="1"/>
  <c r="F293" i="155"/>
  <c r="E293" i="155"/>
  <c r="E292" i="155" s="1"/>
  <c r="G487" i="154"/>
  <c r="G486" i="154" s="1"/>
  <c r="F487" i="154"/>
  <c r="F486" i="154" s="1"/>
  <c r="G19" i="155"/>
  <c r="H487" i="154"/>
  <c r="H486" i="154" s="1"/>
  <c r="D385" i="147"/>
  <c r="D384" i="147" s="1"/>
  <c r="E385" i="147"/>
  <c r="E384" i="147" s="1"/>
  <c r="E471" i="155"/>
  <c r="F250" i="155"/>
  <c r="F245" i="155" s="1"/>
  <c r="F120" i="147"/>
  <c r="F119" i="147" s="1"/>
  <c r="F334" i="154"/>
  <c r="F333" i="154" s="1"/>
  <c r="E467" i="155" s="1"/>
  <c r="F409" i="154"/>
  <c r="F402" i="154" s="1"/>
  <c r="F401" i="154" s="1"/>
  <c r="F400" i="154" s="1"/>
  <c r="F425" i="154"/>
  <c r="F424" i="154" s="1"/>
  <c r="E120" i="147"/>
  <c r="E119" i="147" s="1"/>
  <c r="F344" i="154"/>
  <c r="F343" i="154" s="1"/>
  <c r="E478" i="155"/>
  <c r="E477" i="155" s="1"/>
  <c r="F309" i="154"/>
  <c r="F308" i="154" s="1"/>
  <c r="G309" i="154"/>
  <c r="G308" i="154" s="1"/>
  <c r="H309" i="154"/>
  <c r="H308" i="154" s="1"/>
  <c r="F204" i="154"/>
  <c r="F199" i="154" s="1"/>
  <c r="D234" i="147"/>
  <c r="D229" i="147" s="1"/>
  <c r="G204" i="154"/>
  <c r="G199" i="154" s="1"/>
  <c r="H204" i="154"/>
  <c r="H199" i="154" s="1"/>
  <c r="F234" i="147"/>
  <c r="F229" i="147" s="1"/>
  <c r="F27" i="155"/>
  <c r="F26" i="155" s="1"/>
  <c r="F25" i="155" s="1"/>
  <c r="F24" i="155" s="1"/>
  <c r="E27" i="155"/>
  <c r="G27" i="155"/>
  <c r="G26" i="155" s="1"/>
  <c r="G25" i="155" s="1"/>
  <c r="G24" i="155" s="1"/>
  <c r="E229" i="147"/>
  <c r="F217" i="154"/>
  <c r="H217" i="154"/>
  <c r="G217" i="154"/>
  <c r="E263" i="155"/>
  <c r="F247" i="147"/>
  <c r="E247" i="147"/>
  <c r="F366" i="154"/>
  <c r="F135" i="147"/>
  <c r="E135" i="147"/>
  <c r="H356" i="154"/>
  <c r="H355" i="154" s="1"/>
  <c r="H354" i="154" s="1"/>
  <c r="G356" i="154"/>
  <c r="G355" i="154" s="1"/>
  <c r="G354" i="154" s="1"/>
  <c r="F127" i="154"/>
  <c r="F126" i="154" s="1"/>
  <c r="D407" i="147"/>
  <c r="D66" i="147"/>
  <c r="E66" i="147"/>
  <c r="G47" i="154"/>
  <c r="G46" i="154" s="1"/>
  <c r="H70" i="154"/>
  <c r="H69" i="154" s="1"/>
  <c r="H68" i="154" s="1"/>
  <c r="H55" i="154"/>
  <c r="G70" i="154"/>
  <c r="G69" i="154" s="1"/>
  <c r="G68" i="154" s="1"/>
  <c r="H47" i="154"/>
  <c r="H46" i="154" s="1"/>
  <c r="F55" i="154"/>
  <c r="G55" i="154"/>
  <c r="D10" i="147"/>
  <c r="G272" i="155"/>
  <c r="G271" i="155" s="1"/>
  <c r="D252" i="147"/>
  <c r="E10" i="147"/>
  <c r="G520" i="154"/>
  <c r="G519" i="154" s="1"/>
  <c r="H520" i="154"/>
  <c r="F520" i="154"/>
  <c r="F519" i="154" s="1"/>
  <c r="G497" i="154"/>
  <c r="G496" i="154" s="1"/>
  <c r="F497" i="154"/>
  <c r="F496" i="154" s="1"/>
  <c r="H497" i="154"/>
  <c r="H496" i="154" s="1"/>
  <c r="G401" i="154"/>
  <c r="G400" i="154" s="1"/>
  <c r="G399" i="154" s="1"/>
  <c r="G398" i="154" s="1"/>
  <c r="H401" i="154"/>
  <c r="H400" i="154" s="1"/>
  <c r="H399" i="154" s="1"/>
  <c r="H398" i="154" s="1"/>
  <c r="H224" i="154"/>
  <c r="H223" i="154" s="1"/>
  <c r="F224" i="154"/>
  <c r="F223" i="154" s="1"/>
  <c r="G555" i="154"/>
  <c r="G554" i="154" s="1"/>
  <c r="G553" i="154" s="1"/>
  <c r="F555" i="154"/>
  <c r="F554" i="154" s="1"/>
  <c r="F553" i="154" s="1"/>
  <c r="H555" i="154"/>
  <c r="H554" i="154" s="1"/>
  <c r="H553" i="154" s="1"/>
  <c r="E222" i="147"/>
  <c r="E221" i="147" s="1"/>
  <c r="D222" i="147"/>
  <c r="D221" i="147" s="1"/>
  <c r="G238" i="155"/>
  <c r="G237" i="155" s="1"/>
  <c r="G192" i="154"/>
  <c r="G191" i="154" s="1"/>
  <c r="H192" i="154"/>
  <c r="H191" i="154" s="1"/>
  <c r="F192" i="154"/>
  <c r="F191" i="154" s="1"/>
  <c r="E161" i="155"/>
  <c r="E160" i="155" s="1"/>
  <c r="F161" i="155"/>
  <c r="F160" i="155" s="1"/>
  <c r="E130" i="155"/>
  <c r="E68" i="155"/>
  <c r="E67" i="155" s="1"/>
  <c r="H592" i="154"/>
  <c r="H591" i="154" s="1"/>
  <c r="H590" i="154" s="1"/>
  <c r="F592" i="154"/>
  <c r="F591" i="154" s="1"/>
  <c r="F590" i="154" s="1"/>
  <c r="G592" i="154"/>
  <c r="G591" i="154" s="1"/>
  <c r="G590" i="154" s="1"/>
  <c r="E76" i="147"/>
  <c r="D76" i="147"/>
  <c r="F76" i="147"/>
  <c r="F65" i="147" s="1"/>
  <c r="F397" i="155"/>
  <c r="F392" i="155" s="1"/>
  <c r="E397" i="155"/>
  <c r="E392" i="155" s="1"/>
  <c r="G397" i="155"/>
  <c r="G404" i="155"/>
  <c r="G403" i="155" s="1"/>
  <c r="G402" i="155" s="1"/>
  <c r="G401" i="155" s="1"/>
  <c r="F404" i="155"/>
  <c r="F403" i="155" s="1"/>
  <c r="F402" i="155" s="1"/>
  <c r="F401" i="155" s="1"/>
  <c r="E404" i="155"/>
  <c r="E403" i="155" s="1"/>
  <c r="E402" i="155" s="1"/>
  <c r="E401" i="155" s="1"/>
  <c r="G585" i="154"/>
  <c r="F585" i="154"/>
  <c r="H585" i="154"/>
  <c r="E89" i="147"/>
  <c r="F399" i="147"/>
  <c r="F17" i="155"/>
  <c r="F16" i="155" s="1"/>
  <c r="F15" i="155" s="1"/>
  <c r="F89" i="147"/>
  <c r="D399" i="147"/>
  <c r="E17" i="155"/>
  <c r="E16" i="155" s="1"/>
  <c r="E15" i="155" s="1"/>
  <c r="F418" i="154"/>
  <c r="E399" i="147"/>
  <c r="E390" i="147" s="1"/>
  <c r="H418" i="154"/>
  <c r="H417" i="154" s="1"/>
  <c r="H416" i="154" s="1"/>
  <c r="H415" i="154" s="1"/>
  <c r="H414" i="154" s="1"/>
  <c r="H413" i="154" s="1"/>
  <c r="G418" i="154"/>
  <c r="G417" i="154" s="1"/>
  <c r="G416" i="154" s="1"/>
  <c r="G415" i="154" s="1"/>
  <c r="G414" i="154" s="1"/>
  <c r="G413" i="154" s="1"/>
  <c r="G200" i="155"/>
  <c r="G199" i="155" s="1"/>
  <c r="G25" i="154"/>
  <c r="F166" i="154"/>
  <c r="G166" i="154"/>
  <c r="H166" i="154"/>
  <c r="F25" i="154"/>
  <c r="F19" i="154" s="1"/>
  <c r="H25" i="154"/>
  <c r="G113" i="154"/>
  <c r="G112" i="154" s="1"/>
  <c r="G111" i="154" s="1"/>
  <c r="F113" i="154"/>
  <c r="F112" i="154" s="1"/>
  <c r="F111" i="154" s="1"/>
  <c r="H113" i="154"/>
  <c r="H112" i="154" s="1"/>
  <c r="H111" i="154" s="1"/>
  <c r="E296" i="147"/>
  <c r="E295" i="147" s="1"/>
  <c r="G147" i="155"/>
  <c r="G146" i="155" s="1"/>
  <c r="G145" i="155" s="1"/>
  <c r="D296" i="147"/>
  <c r="D295" i="147" s="1"/>
  <c r="E25" i="143"/>
  <c r="F270" i="155"/>
  <c r="F269" i="155" s="1"/>
  <c r="E270" i="155"/>
  <c r="E269" i="155" s="1"/>
  <c r="H473" i="154"/>
  <c r="H472" i="154" s="1"/>
  <c r="H471" i="154" s="1"/>
  <c r="H470" i="154" s="1"/>
  <c r="G473" i="154"/>
  <c r="G472" i="154" s="1"/>
  <c r="G471" i="154" s="1"/>
  <c r="G470" i="154" s="1"/>
  <c r="F473" i="154"/>
  <c r="F472" i="154" s="1"/>
  <c r="F471" i="154" s="1"/>
  <c r="F470" i="154" s="1"/>
  <c r="G539" i="154"/>
  <c r="F539" i="154"/>
  <c r="H539" i="154"/>
  <c r="H568" i="154"/>
  <c r="H567" i="154" s="1"/>
  <c r="H566" i="154" s="1"/>
  <c r="G568" i="154"/>
  <c r="G567" i="154" s="1"/>
  <c r="G566" i="154" s="1"/>
  <c r="F568" i="154"/>
  <c r="F567" i="154" s="1"/>
  <c r="F566" i="154" s="1"/>
  <c r="G355" i="155"/>
  <c r="F355" i="155"/>
  <c r="F354" i="155" s="1"/>
  <c r="E356" i="155"/>
  <c r="E355" i="155" s="1"/>
  <c r="F140" i="155"/>
  <c r="F139" i="155" s="1"/>
  <c r="F138" i="155" s="1"/>
  <c r="E195" i="147"/>
  <c r="E194" i="147" s="1"/>
  <c r="F330" i="147"/>
  <c r="F329" i="147" s="1"/>
  <c r="F328" i="147" s="1"/>
  <c r="E330" i="147"/>
  <c r="E329" i="147" s="1"/>
  <c r="E328" i="147" s="1"/>
  <c r="E98" i="155"/>
  <c r="E97" i="155" s="1"/>
  <c r="E140" i="155"/>
  <c r="E139" i="155" s="1"/>
  <c r="E138" i="155" s="1"/>
  <c r="G140" i="155"/>
  <c r="G139" i="155" s="1"/>
  <c r="G138" i="155" s="1"/>
  <c r="E377" i="155"/>
  <c r="E376" i="155" s="1"/>
  <c r="E375" i="155" s="1"/>
  <c r="F123" i="155"/>
  <c r="F292" i="155"/>
  <c r="G299" i="154"/>
  <c r="G298" i="154" s="1"/>
  <c r="G294" i="154" s="1"/>
  <c r="F434" i="155"/>
  <c r="E111" i="147" s="1"/>
  <c r="E110" i="147" s="1"/>
  <c r="E109" i="147" s="1"/>
  <c r="E105" i="147" s="1"/>
  <c r="F299" i="154"/>
  <c r="F298" i="154" s="1"/>
  <c r="F294" i="154" s="1"/>
  <c r="E434" i="155"/>
  <c r="D111" i="147" s="1"/>
  <c r="D110" i="147" s="1"/>
  <c r="D109" i="147" s="1"/>
  <c r="D105" i="147" s="1"/>
  <c r="D104" i="147" s="1"/>
  <c r="F581" i="154"/>
  <c r="E60" i="147"/>
  <c r="E59" i="147" s="1"/>
  <c r="E55" i="147" s="1"/>
  <c r="E54" i="147" s="1"/>
  <c r="F60" i="147"/>
  <c r="F59" i="147" s="1"/>
  <c r="F55" i="147" s="1"/>
  <c r="F54" i="147" s="1"/>
  <c r="H101" i="154"/>
  <c r="H96" i="154" s="1"/>
  <c r="H91" i="154" s="1"/>
  <c r="H86" i="154" s="1"/>
  <c r="G136" i="155"/>
  <c r="F413" i="147" s="1"/>
  <c r="H299" i="154"/>
  <c r="H298" i="154" s="1"/>
  <c r="H294" i="154" s="1"/>
  <c r="G434" i="155"/>
  <c r="F111" i="147" s="1"/>
  <c r="F110" i="147" s="1"/>
  <c r="F109" i="147" s="1"/>
  <c r="F105" i="147" s="1"/>
  <c r="G101" i="154"/>
  <c r="G96" i="154" s="1"/>
  <c r="G91" i="154" s="1"/>
  <c r="G86" i="154" s="1"/>
  <c r="F136" i="155"/>
  <c r="E413" i="147" s="1"/>
  <c r="E21" i="147"/>
  <c r="E20" i="147" s="1"/>
  <c r="E345" i="147"/>
  <c r="G377" i="155"/>
  <c r="G376" i="155" s="1"/>
  <c r="G375" i="155" s="1"/>
  <c r="H581" i="154"/>
  <c r="G393" i="155"/>
  <c r="G581" i="154"/>
  <c r="E164" i="147"/>
  <c r="I9" i="181" s="1"/>
  <c r="G68" i="155"/>
  <c r="G67" i="155" s="1"/>
  <c r="E142" i="147"/>
  <c r="F21" i="147"/>
  <c r="F20" i="147" s="1"/>
  <c r="F9" i="147" s="1"/>
  <c r="F202" i="147"/>
  <c r="F68" i="155"/>
  <c r="F67" i="155" s="1"/>
  <c r="F164" i="147"/>
  <c r="E202" i="147"/>
  <c r="G18" i="155"/>
  <c r="E186" i="147"/>
  <c r="D356" i="147"/>
  <c r="E159" i="147"/>
  <c r="E199" i="155"/>
  <c r="F199" i="155"/>
  <c r="F186" i="147"/>
  <c r="G457" i="155"/>
  <c r="G456" i="155" s="1"/>
  <c r="F457" i="155"/>
  <c r="F456" i="155" s="1"/>
  <c r="F345" i="147"/>
  <c r="H262" i="154"/>
  <c r="H261" i="154" s="1"/>
  <c r="H260" i="154" s="1"/>
  <c r="G262" i="154"/>
  <c r="G261" i="154" s="1"/>
  <c r="G260" i="154" s="1"/>
  <c r="F261" i="154"/>
  <c r="F260" i="154" s="1"/>
  <c r="H251" i="154"/>
  <c r="H250" i="154" s="1"/>
  <c r="F338" i="154"/>
  <c r="G278" i="154"/>
  <c r="F70" i="154"/>
  <c r="F96" i="154"/>
  <c r="H325" i="154"/>
  <c r="H278" i="154"/>
  <c r="F47" i="154"/>
  <c r="F46" i="154" s="1"/>
  <c r="F441" i="154"/>
  <c r="F440" i="154" s="1"/>
  <c r="F439" i="154" s="1"/>
  <c r="F602" i="154"/>
  <c r="F601" i="154" s="1"/>
  <c r="F600" i="154" s="1"/>
  <c r="F599" i="154" s="1"/>
  <c r="F598" i="154" s="1"/>
  <c r="F597" i="154" s="1"/>
  <c r="G601" i="154"/>
  <c r="G600" i="154" s="1"/>
  <c r="G599" i="154" s="1"/>
  <c r="G598" i="154" s="1"/>
  <c r="G597" i="154" s="1"/>
  <c r="H601" i="154"/>
  <c r="H600" i="154" s="1"/>
  <c r="H599" i="154" s="1"/>
  <c r="H598" i="154" s="1"/>
  <c r="H597" i="154" s="1"/>
  <c r="F278" i="154"/>
  <c r="H441" i="154"/>
  <c r="H440" i="154" s="1"/>
  <c r="H439" i="154" s="1"/>
  <c r="F325" i="154"/>
  <c r="E459" i="155" s="1"/>
  <c r="E458" i="155" s="1"/>
  <c r="G441" i="154"/>
  <c r="G440" i="154" s="1"/>
  <c r="G439" i="154" s="1"/>
  <c r="G450" i="154"/>
  <c r="G449" i="154" s="1"/>
  <c r="G448" i="154" s="1"/>
  <c r="G325" i="154"/>
  <c r="G338" i="154"/>
  <c r="H338" i="154"/>
  <c r="F450" i="154"/>
  <c r="F449" i="154" s="1"/>
  <c r="F448" i="154" s="1"/>
  <c r="H450" i="154"/>
  <c r="H449" i="154" s="1"/>
  <c r="H448" i="154" s="1"/>
  <c r="E23" i="143" l="1"/>
  <c r="E11" i="143"/>
  <c r="E18" i="143"/>
  <c r="D33" i="143"/>
  <c r="F137" i="155"/>
  <c r="E19" i="143"/>
  <c r="C23" i="143"/>
  <c r="C18" i="143"/>
  <c r="D168" i="147"/>
  <c r="D167" i="147" s="1"/>
  <c r="D164" i="147" s="1"/>
  <c r="D158" i="147" s="1"/>
  <c r="D153" i="147" s="1"/>
  <c r="D88" i="147" s="1"/>
  <c r="H518" i="154"/>
  <c r="H517" i="154" s="1"/>
  <c r="H519" i="154"/>
  <c r="E9" i="147"/>
  <c r="G518" i="154"/>
  <c r="G517" i="154" s="1"/>
  <c r="F518" i="154"/>
  <c r="F517" i="154" s="1"/>
  <c r="G293" i="154"/>
  <c r="E466" i="155"/>
  <c r="E465" i="155" s="1"/>
  <c r="F293" i="154"/>
  <c r="F277" i="154" s="1"/>
  <c r="F276" i="154" s="1"/>
  <c r="F104" i="147"/>
  <c r="E104" i="147"/>
  <c r="H293" i="154"/>
  <c r="H277" i="154" s="1"/>
  <c r="H276" i="154" s="1"/>
  <c r="F423" i="154"/>
  <c r="F399" i="154"/>
  <c r="F398" i="154" s="1"/>
  <c r="F417" i="154"/>
  <c r="F416" i="154" s="1"/>
  <c r="G277" i="154"/>
  <c r="G276" i="154" s="1"/>
  <c r="D65" i="147"/>
  <c r="E65" i="147"/>
  <c r="D29" i="143"/>
  <c r="D390" i="147"/>
  <c r="D380" i="147" s="1"/>
  <c r="D365" i="147" s="1"/>
  <c r="F390" i="147"/>
  <c r="H107" i="154"/>
  <c r="H106" i="154" s="1"/>
  <c r="H105" i="154" s="1"/>
  <c r="H104" i="154" s="1"/>
  <c r="H103" i="154" s="1"/>
  <c r="F107" i="154"/>
  <c r="F106" i="154" s="1"/>
  <c r="F105" i="154" s="1"/>
  <c r="F104" i="154" s="1"/>
  <c r="F103" i="154" s="1"/>
  <c r="G107" i="154"/>
  <c r="G106" i="154" s="1"/>
  <c r="G105" i="154" s="1"/>
  <c r="G104" i="154" s="1"/>
  <c r="G103" i="154" s="1"/>
  <c r="G19" i="154"/>
  <c r="G18" i="154" s="1"/>
  <c r="G17" i="154" s="1"/>
  <c r="G16" i="154" s="1"/>
  <c r="H19" i="154"/>
  <c r="H18" i="154" s="1"/>
  <c r="H17" i="154" s="1"/>
  <c r="H16" i="154" s="1"/>
  <c r="F158" i="147"/>
  <c r="J9" i="181"/>
  <c r="F182" i="147"/>
  <c r="J8" i="181"/>
  <c r="E182" i="147"/>
  <c r="I8" i="181"/>
  <c r="I10" i="181" s="1"/>
  <c r="H8" i="181"/>
  <c r="F357" i="154"/>
  <c r="C10" i="143"/>
  <c r="D10" i="143"/>
  <c r="D38" i="143"/>
  <c r="F455" i="155"/>
  <c r="F454" i="155" s="1"/>
  <c r="E38" i="143"/>
  <c r="G455" i="155"/>
  <c r="G454" i="155" s="1"/>
  <c r="G45" i="154"/>
  <c r="G44" i="154" s="1"/>
  <c r="G43" i="154" s="1"/>
  <c r="G152" i="155"/>
  <c r="F152" i="155"/>
  <c r="H45" i="154"/>
  <c r="H44" i="154" s="1"/>
  <c r="H43" i="154" s="1"/>
  <c r="E152" i="155"/>
  <c r="F580" i="154"/>
  <c r="F579" i="154" s="1"/>
  <c r="G580" i="154"/>
  <c r="G579" i="154" s="1"/>
  <c r="G392" i="155"/>
  <c r="G391" i="155" s="1"/>
  <c r="G390" i="155" s="1"/>
  <c r="H580" i="154"/>
  <c r="H579" i="154" s="1"/>
  <c r="E134" i="147"/>
  <c r="E125" i="147" s="1"/>
  <c r="F134" i="147"/>
  <c r="F125" i="147" s="1"/>
  <c r="G190" i="154"/>
  <c r="G189" i="154" s="1"/>
  <c r="E236" i="155"/>
  <c r="E235" i="155" s="1"/>
  <c r="F8" i="147"/>
  <c r="E93" i="155"/>
  <c r="E92" i="155" s="1"/>
  <c r="E91" i="155" s="1"/>
  <c r="E324" i="147"/>
  <c r="E323" i="147" s="1"/>
  <c r="F324" i="147"/>
  <c r="F323" i="147" s="1"/>
  <c r="E391" i="155"/>
  <c r="E390" i="155" s="1"/>
  <c r="F391" i="155"/>
  <c r="F390" i="155" s="1"/>
  <c r="F236" i="155"/>
  <c r="F235" i="155" s="1"/>
  <c r="C22" i="143"/>
  <c r="C20" i="143" s="1"/>
  <c r="D22" i="143"/>
  <c r="E22" i="143"/>
  <c r="E20" i="143" s="1"/>
  <c r="H127" i="154"/>
  <c r="H126" i="154" s="1"/>
  <c r="G127" i="154"/>
  <c r="G126" i="154" s="1"/>
  <c r="E122" i="155"/>
  <c r="E117" i="155" s="1"/>
  <c r="H337" i="154"/>
  <c r="H332" i="154" s="1"/>
  <c r="G324" i="154"/>
  <c r="G323" i="154" s="1"/>
  <c r="G322" i="154" s="1"/>
  <c r="G321" i="154" s="1"/>
  <c r="F324" i="154"/>
  <c r="F323" i="154" s="1"/>
  <c r="F337" i="154"/>
  <c r="G337" i="154"/>
  <c r="G332" i="154" s="1"/>
  <c r="H324" i="154"/>
  <c r="H323" i="154" s="1"/>
  <c r="H322" i="154" s="1"/>
  <c r="H321" i="154" s="1"/>
  <c r="G485" i="154"/>
  <c r="G484" i="154" s="1"/>
  <c r="G483" i="154" s="1"/>
  <c r="G482" i="154" s="1"/>
  <c r="G481" i="154" s="1"/>
  <c r="G17" i="155"/>
  <c r="G16" i="155" s="1"/>
  <c r="G15" i="155" s="1"/>
  <c r="H485" i="154"/>
  <c r="H484" i="154" s="1"/>
  <c r="H483" i="154" s="1"/>
  <c r="H482" i="154" s="1"/>
  <c r="H481" i="154" s="1"/>
  <c r="F485" i="154"/>
  <c r="F484" i="154" s="1"/>
  <c r="F483" i="154" s="1"/>
  <c r="F482" i="154" s="1"/>
  <c r="F481" i="154" s="1"/>
  <c r="E158" i="147"/>
  <c r="G236" i="155"/>
  <c r="G235" i="155" s="1"/>
  <c r="F18" i="154"/>
  <c r="F17" i="154" s="1"/>
  <c r="F16" i="154" s="1"/>
  <c r="F69" i="154"/>
  <c r="F68" i="154" s="1"/>
  <c r="E26" i="155"/>
  <c r="E25" i="155" s="1"/>
  <c r="E24" i="155" s="1"/>
  <c r="C30" i="143"/>
  <c r="E30" i="143"/>
  <c r="D30" i="143"/>
  <c r="G336" i="155"/>
  <c r="G335" i="155" s="1"/>
  <c r="G331" i="155" s="1"/>
  <c r="E336" i="155"/>
  <c r="E335" i="155" s="1"/>
  <c r="E331" i="155" s="1"/>
  <c r="C29" i="143"/>
  <c r="H438" i="154"/>
  <c r="H437" i="154" s="1"/>
  <c r="H436" i="154" s="1"/>
  <c r="F438" i="154"/>
  <c r="F437" i="154" s="1"/>
  <c r="F436" i="154" s="1"/>
  <c r="G438" i="154"/>
  <c r="G437" i="154" s="1"/>
  <c r="G436" i="154" s="1"/>
  <c r="F220" i="147"/>
  <c r="G224" i="154"/>
  <c r="G223" i="154" s="1"/>
  <c r="G270" i="155"/>
  <c r="G269" i="155" s="1"/>
  <c r="G495" i="154"/>
  <c r="G494" i="154" s="1"/>
  <c r="H495" i="154"/>
  <c r="H494" i="154" s="1"/>
  <c r="F495" i="154"/>
  <c r="F494" i="154" s="1"/>
  <c r="F98" i="155"/>
  <c r="F97" i="155" s="1"/>
  <c r="D60" i="147"/>
  <c r="D59" i="147" s="1"/>
  <c r="D55" i="147" s="1"/>
  <c r="D54" i="147" s="1"/>
  <c r="D18" i="143"/>
  <c r="G137" i="155"/>
  <c r="G354" i="155"/>
  <c r="G98" i="155"/>
  <c r="G97" i="155" s="1"/>
  <c r="D330" i="147"/>
  <c r="D329" i="147" s="1"/>
  <c r="D328" i="147" s="1"/>
  <c r="D11" i="143"/>
  <c r="E137" i="155"/>
  <c r="E354" i="155"/>
  <c r="G165" i="154"/>
  <c r="F165" i="154"/>
  <c r="H165" i="154"/>
  <c r="F190" i="154"/>
  <c r="F189" i="154" s="1"/>
  <c r="D345" i="147"/>
  <c r="D344" i="147" s="1"/>
  <c r="G433" i="155"/>
  <c r="G432" i="155" s="1"/>
  <c r="G428" i="155" s="1"/>
  <c r="G427" i="155" s="1"/>
  <c r="F433" i="155"/>
  <c r="F432" i="155" s="1"/>
  <c r="F428" i="155" s="1"/>
  <c r="F427" i="155" s="1"/>
  <c r="H589" i="154"/>
  <c r="F135" i="155"/>
  <c r="F130" i="155" s="1"/>
  <c r="F122" i="155" s="1"/>
  <c r="F117" i="155" s="1"/>
  <c r="E412" i="147"/>
  <c r="E407" i="147" s="1"/>
  <c r="G135" i="155"/>
  <c r="G130" i="155" s="1"/>
  <c r="G122" i="155" s="1"/>
  <c r="G117" i="155" s="1"/>
  <c r="F412" i="147"/>
  <c r="F407" i="147" s="1"/>
  <c r="E433" i="155"/>
  <c r="E432" i="155" s="1"/>
  <c r="E428" i="155" s="1"/>
  <c r="E427" i="155" s="1"/>
  <c r="F344" i="147"/>
  <c r="E344" i="147"/>
  <c r="E220" i="147"/>
  <c r="D220" i="147"/>
  <c r="D23" i="143"/>
  <c r="H249" i="154"/>
  <c r="H222" i="154" s="1"/>
  <c r="F91" i="154"/>
  <c r="F86" i="154" s="1"/>
  <c r="F589" i="154"/>
  <c r="G249" i="154"/>
  <c r="F249" i="154"/>
  <c r="F222" i="154" s="1"/>
  <c r="H190" i="154"/>
  <c r="H189" i="154" s="1"/>
  <c r="H412" i="154"/>
  <c r="G412" i="154"/>
  <c r="F45" i="154"/>
  <c r="F44" i="154" s="1"/>
  <c r="G589" i="154"/>
  <c r="E33" i="143" l="1"/>
  <c r="E34" i="143"/>
  <c r="E464" i="155"/>
  <c r="D34" i="143"/>
  <c r="C33" i="143"/>
  <c r="C34" i="143"/>
  <c r="H9" i="181"/>
  <c r="H10" i="181" s="1"/>
  <c r="E557" i="155"/>
  <c r="G9" i="154"/>
  <c r="F356" i="154"/>
  <c r="F355" i="154" s="1"/>
  <c r="E490" i="155"/>
  <c r="F332" i="154"/>
  <c r="F331" i="154" s="1"/>
  <c r="F322" i="154"/>
  <c r="F321" i="154" s="1"/>
  <c r="E455" i="155" s="1"/>
  <c r="E457" i="155"/>
  <c r="E456" i="155" s="1"/>
  <c r="F415" i="154"/>
  <c r="F414" i="154" s="1"/>
  <c r="E330" i="155"/>
  <c r="E329" i="155" s="1"/>
  <c r="E328" i="155" s="1"/>
  <c r="G330" i="155"/>
  <c r="G329" i="155" s="1"/>
  <c r="G328" i="155" s="1"/>
  <c r="H9" i="154"/>
  <c r="G222" i="154"/>
  <c r="E153" i="147"/>
  <c r="E88" i="147" s="1"/>
  <c r="F153" i="147"/>
  <c r="F88" i="147" s="1"/>
  <c r="J10" i="181"/>
  <c r="G411" i="155"/>
  <c r="G410" i="155" s="1"/>
  <c r="E411" i="155"/>
  <c r="E410" i="155" s="1"/>
  <c r="F411" i="155"/>
  <c r="F410" i="155" s="1"/>
  <c r="E211" i="155"/>
  <c r="F172" i="154"/>
  <c r="E10" i="143"/>
  <c r="H331" i="154"/>
  <c r="H330" i="154" s="1"/>
  <c r="H320" i="154" s="1"/>
  <c r="G331" i="154"/>
  <c r="G330" i="154" s="1"/>
  <c r="G320" i="154" s="1"/>
  <c r="G118" i="154"/>
  <c r="D20" i="143"/>
  <c r="F118" i="154"/>
  <c r="H118" i="154"/>
  <c r="E8" i="147"/>
  <c r="C11" i="143"/>
  <c r="G178" i="154"/>
  <c r="G177" i="154" s="1"/>
  <c r="F225" i="155"/>
  <c r="E294" i="147" s="1"/>
  <c r="H178" i="154"/>
  <c r="H177" i="154" s="1"/>
  <c r="G225" i="155"/>
  <c r="F294" i="147" s="1"/>
  <c r="G93" i="155"/>
  <c r="G92" i="155" s="1"/>
  <c r="G91" i="155" s="1"/>
  <c r="F93" i="155"/>
  <c r="F92" i="155" s="1"/>
  <c r="F91" i="155" s="1"/>
  <c r="E310" i="147"/>
  <c r="D324" i="147"/>
  <c r="D323" i="147" s="1"/>
  <c r="D310" i="147" s="1"/>
  <c r="F310" i="147"/>
  <c r="G578" i="154"/>
  <c r="G493" i="154" s="1"/>
  <c r="G492" i="154" s="1"/>
  <c r="D27" i="143"/>
  <c r="E66" i="155"/>
  <c r="F578" i="154"/>
  <c r="F493" i="154" s="1"/>
  <c r="F492" i="154" s="1"/>
  <c r="H578" i="154"/>
  <c r="H493" i="154" s="1"/>
  <c r="H492" i="154" s="1"/>
  <c r="E29" i="143"/>
  <c r="E27" i="143"/>
  <c r="H275" i="154"/>
  <c r="F275" i="154"/>
  <c r="G275" i="154"/>
  <c r="F336" i="155"/>
  <c r="F335" i="155" s="1"/>
  <c r="F331" i="155" s="1"/>
  <c r="D39" i="143"/>
  <c r="E380" i="147"/>
  <c r="E365" i="147" s="1"/>
  <c r="F43" i="154"/>
  <c r="F9" i="154" s="1"/>
  <c r="F380" i="147"/>
  <c r="F365" i="147" s="1"/>
  <c r="E39" i="143"/>
  <c r="C38" i="143" l="1"/>
  <c r="E8" i="155"/>
  <c r="E553" i="155"/>
  <c r="E552" i="155" s="1"/>
  <c r="E551" i="155" s="1"/>
  <c r="E550" i="155" s="1"/>
  <c r="E469" i="155"/>
  <c r="E468" i="155" s="1"/>
  <c r="F413" i="154"/>
  <c r="F412" i="154" s="1"/>
  <c r="F330" i="154"/>
  <c r="F320" i="154" s="1"/>
  <c r="F354" i="154"/>
  <c r="F330" i="155"/>
  <c r="F329" i="155" s="1"/>
  <c r="F328" i="155" s="1"/>
  <c r="C27" i="143"/>
  <c r="C24" i="143" s="1"/>
  <c r="G176" i="154"/>
  <c r="H176" i="154"/>
  <c r="G224" i="155"/>
  <c r="G223" i="155" s="1"/>
  <c r="G222" i="155" s="1"/>
  <c r="G221" i="155" s="1"/>
  <c r="F293" i="147"/>
  <c r="F292" i="147" s="1"/>
  <c r="F291" i="147" s="1"/>
  <c r="F290" i="147" s="1"/>
  <c r="F224" i="155"/>
  <c r="F223" i="155" s="1"/>
  <c r="F222" i="155" s="1"/>
  <c r="F221" i="155" s="1"/>
  <c r="E293" i="147"/>
  <c r="E292" i="147" s="1"/>
  <c r="E291" i="147" s="1"/>
  <c r="E290" i="147" s="1"/>
  <c r="C16" i="143"/>
  <c r="C8" i="143" s="1"/>
  <c r="G66" i="155"/>
  <c r="F66" i="155"/>
  <c r="E31" i="143"/>
  <c r="C31" i="143"/>
  <c r="E409" i="155"/>
  <c r="C36" i="143"/>
  <c r="F8" i="155" l="1"/>
  <c r="G8" i="155"/>
  <c r="E549" i="155"/>
  <c r="C45" i="143"/>
  <c r="F8" i="154"/>
  <c r="F7" i="154" s="1"/>
  <c r="E488" i="155"/>
  <c r="E485" i="155" s="1"/>
  <c r="E484" i="155" s="1"/>
  <c r="E483" i="155" s="1"/>
  <c r="E482" i="155" s="1"/>
  <c r="E481" i="155" s="1"/>
  <c r="D25" i="147"/>
  <c r="D24" i="147" s="1"/>
  <c r="D21" i="147" s="1"/>
  <c r="D20" i="147" s="1"/>
  <c r="C39" i="143"/>
  <c r="H175" i="154"/>
  <c r="H174" i="154" s="1"/>
  <c r="H173" i="154" s="1"/>
  <c r="H172" i="154" s="1"/>
  <c r="H8" i="154" s="1"/>
  <c r="H7" i="154" s="1"/>
  <c r="G175" i="154"/>
  <c r="G174" i="154" s="1"/>
  <c r="G173" i="154" s="1"/>
  <c r="G172" i="154" s="1"/>
  <c r="G8" i="154" s="1"/>
  <c r="G7" i="154" s="1"/>
  <c r="E252" i="147"/>
  <c r="E7" i="147" s="1"/>
  <c r="G220" i="155"/>
  <c r="G219" i="155" s="1"/>
  <c r="F220" i="155"/>
  <c r="F219" i="155" s="1"/>
  <c r="F252" i="147"/>
  <c r="F7" i="147" s="1"/>
  <c r="D16" i="143"/>
  <c r="D8" i="143" s="1"/>
  <c r="E16" i="143"/>
  <c r="E8" i="143" s="1"/>
  <c r="E268" i="155"/>
  <c r="G268" i="155"/>
  <c r="F268" i="155"/>
  <c r="D31" i="143"/>
  <c r="D28" i="143" s="1"/>
  <c r="F409" i="155"/>
  <c r="G409" i="155"/>
  <c r="E28" i="143"/>
  <c r="C28" i="143"/>
  <c r="F211" i="155" l="1"/>
  <c r="D9" i="147"/>
  <c r="D8" i="147" s="1"/>
  <c r="D7" i="147" s="1"/>
  <c r="E454" i="155"/>
  <c r="E7" i="155" s="1"/>
  <c r="C40" i="143"/>
  <c r="D26" i="143"/>
  <c r="D24" i="143" s="1"/>
  <c r="G211" i="155"/>
  <c r="G7" i="155" s="1"/>
  <c r="E26" i="143"/>
  <c r="E24" i="143" s="1"/>
  <c r="F7" i="155"/>
  <c r="E36" i="143"/>
  <c r="D36" i="143"/>
  <c r="C44" i="143" l="1"/>
  <c r="D44" i="143"/>
  <c r="E44" i="143"/>
  <c r="C35" i="143"/>
  <c r="C17" i="143" l="1"/>
  <c r="E17" i="143"/>
  <c r="D17" i="143"/>
  <c r="E35" i="143"/>
  <c r="E37" i="143"/>
  <c r="D35" i="143"/>
  <c r="C37" i="143"/>
  <c r="D37" i="143"/>
  <c r="C7" i="143" l="1"/>
  <c r="D7" i="143"/>
  <c r="E7" i="143"/>
</calcChain>
</file>

<file path=xl/sharedStrings.xml><?xml version="1.0" encoding="utf-8"?>
<sst xmlns="http://schemas.openxmlformats.org/spreadsheetml/2006/main" count="4786" uniqueCount="729">
  <si>
    <t>Всего: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</si>
  <si>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</si>
  <si>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Торжокская городская Дума</t>
  </si>
  <si>
    <t>1</t>
  </si>
  <si>
    <t>0501</t>
  </si>
  <si>
    <t>Жилищное хозяйство</t>
  </si>
  <si>
    <t>0409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</si>
  <si>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</si>
  <si>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Резервные фонды</t>
  </si>
  <si>
    <t>011</t>
  </si>
  <si>
    <t>Дошкольное образование</t>
  </si>
  <si>
    <t>Общее образование</t>
  </si>
  <si>
    <t>Другие вопросы в области образования</t>
  </si>
  <si>
    <t>Культура</t>
  </si>
  <si>
    <t>006</t>
  </si>
  <si>
    <t>ППП</t>
  </si>
  <si>
    <t>КЦСР</t>
  </si>
  <si>
    <t>КВР</t>
  </si>
  <si>
    <t>Наименование</t>
  </si>
  <si>
    <t>001</t>
  </si>
  <si>
    <t>Общегосударственные вопросы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</si>
  <si>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</si>
  <si>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</si>
  <si>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Другие общегосударственные вопросы</t>
  </si>
  <si>
    <t>Национальная безопасность и правоохранительная деятельность</t>
  </si>
  <si>
    <t>Национальная экономика</t>
  </si>
  <si>
    <t>Другие вопросы в области национальной экономики</t>
  </si>
  <si>
    <t>Жилищно-коммунальное хозяйство</t>
  </si>
  <si>
    <t>Благоустройство</t>
  </si>
  <si>
    <t>Образование</t>
  </si>
  <si>
    <t>Физическая культура и спорт</t>
  </si>
  <si>
    <t>Социальная политика</t>
  </si>
  <si>
    <t>Пенсионное обеспечение</t>
  </si>
  <si>
    <t>005</t>
  </si>
  <si>
    <t>Социальное обеспечение населения</t>
  </si>
  <si>
    <t>002</t>
  </si>
  <si>
    <t>РП</t>
  </si>
  <si>
    <t>0700</t>
  </si>
  <si>
    <t>0707</t>
  </si>
  <si>
    <t>1000</t>
  </si>
  <si>
    <t>1003</t>
  </si>
  <si>
    <t>0800</t>
  </si>
  <si>
    <t>0801</t>
  </si>
  <si>
    <t>0102</t>
  </si>
  <si>
    <t>0103</t>
  </si>
  <si>
    <t>0104</t>
  </si>
  <si>
    <t>0106</t>
  </si>
  <si>
    <t>0111</t>
  </si>
  <si>
    <t>0412</t>
  </si>
  <si>
    <t>0503</t>
  </si>
  <si>
    <t>0701</t>
  </si>
  <si>
    <t>0702</t>
  </si>
  <si>
    <t>0709</t>
  </si>
  <si>
    <t>1001</t>
  </si>
  <si>
    <t>0100</t>
  </si>
  <si>
    <t>0300</t>
  </si>
  <si>
    <t>0400</t>
  </si>
  <si>
    <t>0500</t>
  </si>
  <si>
    <t>ВСЕГО</t>
  </si>
  <si>
    <t>Функционирование высшего должностного лица субъекта Российской Федерации и муниципального образования</t>
  </si>
  <si>
    <t>0113</t>
  </si>
  <si>
    <t>1100</t>
  </si>
  <si>
    <t>Массовый спорт</t>
  </si>
  <si>
    <t>Средства массовой информации</t>
  </si>
  <si>
    <t>1204</t>
  </si>
  <si>
    <t>Другие вопросы в области средств массовой информации</t>
  </si>
  <si>
    <t/>
  </si>
  <si>
    <t>Пенсии за выслугу лет к трудовой пенсии по старости (инвалидности) лицам, замещавшим должности муниципальной службы муниципального образования город Торжок</t>
  </si>
  <si>
    <t>100</t>
  </si>
  <si>
    <t>200</t>
  </si>
  <si>
    <t>800</t>
  </si>
  <si>
    <t>Иные бюджетные ассигнования</t>
  </si>
  <si>
    <t>400</t>
  </si>
  <si>
    <t>300</t>
  </si>
  <si>
    <t>Социальное обеспечение и иные выплаты населению</t>
  </si>
  <si>
    <t>0304</t>
  </si>
  <si>
    <t>Органы юстиции</t>
  </si>
  <si>
    <t>2</t>
  </si>
  <si>
    <t>3</t>
  </si>
  <si>
    <t>4</t>
  </si>
  <si>
    <t>5</t>
  </si>
  <si>
    <t>6</t>
  </si>
  <si>
    <t xml:space="preserve">Культура,  кинематография </t>
  </si>
  <si>
    <t>Предоставление субсидий бюджетным, автономным учреждениям и иным некоммерческим организациям</t>
  </si>
  <si>
    <t>1004</t>
  </si>
  <si>
    <t>Охрана семьи и детства</t>
  </si>
  <si>
    <t>1102</t>
  </si>
  <si>
    <t>Сумма, тыс. руб.</t>
  </si>
  <si>
    <t>плановый период</t>
  </si>
  <si>
    <t>Дорожное хозяйство (дорожные фонды)</t>
  </si>
  <si>
    <t>0703</t>
  </si>
  <si>
    <t>Дополнительное образование детей</t>
  </si>
  <si>
    <t>1200</t>
  </si>
  <si>
    <t>7</t>
  </si>
  <si>
    <t>8</t>
  </si>
  <si>
    <t>Закупка товаров, работ и услуг для обеспечения  государственных (муниципальных ) нужд</t>
  </si>
  <si>
    <t>Капитальные  вложения в объекты недвижимого имущества государственной (муниципальной) собственности</t>
  </si>
  <si>
    <t>600</t>
  </si>
  <si>
    <t>Предоставление субсидий  бюджетным, автономным учреждениям и иным некоммерческим организациям</t>
  </si>
  <si>
    <t xml:space="preserve">Молодежная политика </t>
  </si>
  <si>
    <t>0401</t>
  </si>
  <si>
    <t>Общеэкономические вопросы</t>
  </si>
  <si>
    <t xml:space="preserve">Уплата налогов, сборов и иных платежей </t>
  </si>
  <si>
    <t>320</t>
  </si>
  <si>
    <t>Социальные выплаты гражданам, кроме публичных нормативных социальных выплат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</si>
  <si>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</si>
  <si>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Субсидии бюджетным учреждениям</t>
  </si>
  <si>
    <t>Расходы, не включенные в муниципальные программы</t>
  </si>
  <si>
    <t>Оценка недвижимости, признание прав и регулирование отношений по муниципальной собственности</t>
  </si>
  <si>
    <t>Подпрограмма "Обеспечение эффективного управления имуществом города и вовлечение его в хозяйственный оборот"</t>
  </si>
  <si>
    <t>Мероприятие "Управление муниципальным имуществом"</t>
  </si>
  <si>
    <t xml:space="preserve">Содержание имущества казны муниципального образования </t>
  </si>
  <si>
    <t>9900000000</t>
  </si>
  <si>
    <t xml:space="preserve">Формирование земельных участков, находящихся в ведении муниципального образования </t>
  </si>
  <si>
    <t>Мероприятие "Формирование муниципального жилищного фонда"</t>
  </si>
  <si>
    <t>Взносы на капитальный ремонт общего домового имущества многоквартирных домов в части доли имущества, находящегося в муниципальной собственности</t>
  </si>
  <si>
    <t>Муниципальная программа муниципального образования город Торжок "Экономическое развитие и инвестиционная привлекательность города Торжка" на 2018  - 2023 годы</t>
  </si>
  <si>
    <t>Подпрограмма  "Создание условий для воспитания гармоничного развития личности"</t>
  </si>
  <si>
    <t>Мероприятие  "Поддержка деятельности городских трудовых объединений молодежи по организации временной занятости обучающихся в свободное от учебы время"</t>
  </si>
  <si>
    <t>Организация временной занятости несовершеннолетних в свободное от учебы время</t>
  </si>
  <si>
    <t>Обеспечение деятельности исполнительно-распорядительного органа местного самоуправления</t>
  </si>
  <si>
    <t>Обеспечение деятельности исполнительно-распорядительных органов местного самоуправления за исключением переданных государственных полномочий</t>
  </si>
  <si>
    <t>410</t>
  </si>
  <si>
    <t>Бюджетные инвестиции</t>
  </si>
  <si>
    <t>Подпрограмма "Дополнительное образование "</t>
  </si>
  <si>
    <t>Мероприятие "Оказание муниципальных услуг, выполнение работ муниципальными организациями, реализующими программы дополнительного образования"</t>
  </si>
  <si>
    <t>Оказание муниципальными учреждениями муниципальных услуг, выполнение работ</t>
  </si>
  <si>
    <t>Подпрограмма "Санитарно-эпизоотическое благополучие населения"</t>
  </si>
  <si>
    <t>Подпрограмма "Дорожное хозяйство "</t>
  </si>
  <si>
    <t>Содержание автомобильных дорог общего пользования местного значения и искусственных сооружений на них</t>
  </si>
  <si>
    <t>Подпрограмма "Обеспечение безопасности дорожного движения"</t>
  </si>
  <si>
    <t>Разметка объектов дорожного хозяйства</t>
  </si>
  <si>
    <t>Мероприятие  "Содержание объектов благоустройства"</t>
  </si>
  <si>
    <t>Уличное освещение в границах города</t>
  </si>
  <si>
    <t>Развитие и содержание сетей уличного освещения</t>
  </si>
  <si>
    <t>Озеленение территорий</t>
  </si>
  <si>
    <t>Содержание мест захоронения</t>
  </si>
  <si>
    <t>Ликвидация несанкционированных свалок</t>
  </si>
  <si>
    <t>Подпрограмма  "Формирование благоприятной социальной среды и развитие международных, межмуниципальных связей"</t>
  </si>
  <si>
    <t>Мероприятие  "Развитие международных и межмуниципальных связей"</t>
  </si>
  <si>
    <t xml:space="preserve">1240600000  </t>
  </si>
  <si>
    <t>Мероприятия по вовлечению молодежи в добровольческую деятельность</t>
  </si>
  <si>
    <t xml:space="preserve">1240620420  </t>
  </si>
  <si>
    <t>Проведение конкурсов, фестивалей, выставок для обучающейся молодежи</t>
  </si>
  <si>
    <t xml:space="preserve">1240620430  </t>
  </si>
  <si>
    <t>Именные стипендии Главы города</t>
  </si>
  <si>
    <t>340</t>
  </si>
  <si>
    <t>Стипендии</t>
  </si>
  <si>
    <t>Мероприятие  "Проведение общегородских мероприятий в области молодежной политики"</t>
  </si>
  <si>
    <t>Проведение мероприятий по профилактике безнадзорности и правонарушений несовершеннолетних</t>
  </si>
  <si>
    <t xml:space="preserve">12103L5191  </t>
  </si>
  <si>
    <t xml:space="preserve">Подпрограмма "Создание условий для организации досуга и обеспечения жителей города услугами организаций культуры" </t>
  </si>
  <si>
    <t>Проведение общегородских мероприятий</t>
  </si>
  <si>
    <t>310</t>
  </si>
  <si>
    <t>Публичные нормативные социальные выплаты гражданам</t>
  </si>
  <si>
    <t>Оказание адресной материальной помощи отдельным категориям граждан</t>
  </si>
  <si>
    <t>Субсидии социально ориентированным некоммерческим организациям в реализации ими целевых социальных проектов</t>
  </si>
  <si>
    <t>Субсидии некоммерческим организациям (за исключением государственных (муниципальных) учреждений)</t>
  </si>
  <si>
    <t>Мероприятие "Поощрение жителей города, добившихся значительных успехов в различных сферах деятельности"</t>
  </si>
  <si>
    <t>Поддержка средств массовой информации  города учредителем (соучредителем) которого является администрация города Торжка на условиях софинансирования</t>
  </si>
  <si>
    <t xml:space="preserve">12403S0320  </t>
  </si>
  <si>
    <t>Обеспечение деятельности органов местного самоуправления и учреждений, обеспечивающих их деятельность</t>
  </si>
  <si>
    <t>Глава муниципального образования</t>
  </si>
  <si>
    <t>Финансовое обеспечение реализации государственных полномочий по созданию, исполнению полномочий и обеспечению деятельности комиссий по делам несовершеннолетних</t>
  </si>
  <si>
    <t>Проведение конкурсов "Лучший по профессии" и "Новотор года"</t>
  </si>
  <si>
    <t>Премии и гранты</t>
  </si>
  <si>
    <t>Организационное обеспечение проведения мероприятий с участием Главы города"</t>
  </si>
  <si>
    <t>Подпрограмма "Обеспечение безопасности территории города"</t>
  </si>
  <si>
    <t>Иные выплаты населению</t>
  </si>
  <si>
    <t>360</t>
  </si>
  <si>
    <t>Финансовое обеспечение реализации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</si>
  <si>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0105</t>
  </si>
  <si>
    <t>Судебная система</t>
  </si>
  <si>
    <t>Мероприятия, не включенные в муниципальные программы муниципального образования город Торжок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</si>
  <si>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</si>
  <si>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Обеспечение деятельности учреждений, обеспечивающих деятельность органов местного самоуправления</t>
  </si>
  <si>
    <t>Расходы на выплаты персоналу казенных учреждений</t>
  </si>
  <si>
    <t>Осуществление государственных полномочий на государственную регистрацию актов гражданского состояния</t>
  </si>
  <si>
    <t>Резервный фонд администрации муниципального образования город Торжок</t>
  </si>
  <si>
    <t>870</t>
  </si>
  <si>
    <t>Резервные средства</t>
  </si>
  <si>
    <t>Обеспечение деятельности  представительного органа местного самоуправления</t>
  </si>
  <si>
    <t>Обеспечение деятельности центрального аппарата Торжокской городской Думы</t>
  </si>
  <si>
    <t>Подпрограмма "Общее образование "</t>
  </si>
  <si>
    <t>Мероприятие "Оказание муниципальных услуг, выполнение работ муниципальными образовательными организациями, реализующими основные общеобразовательные программы"</t>
  </si>
  <si>
    <t>1110120010</t>
  </si>
  <si>
    <t>1110110740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</si>
  <si>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</si>
  <si>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Мероприятие "Организация питания учащихся начальных классов общеобразовательных учреждений"</t>
  </si>
  <si>
    <t>Мероприятие  "Организация отдыха детей в каникулярное время "</t>
  </si>
  <si>
    <t xml:space="preserve">Софинансирование расходных обязательств по организации отдыха детей в каникулярное время </t>
  </si>
  <si>
    <t xml:space="preserve">11104S0240  </t>
  </si>
  <si>
    <t>Мероприятие  "Реализация механизмов развития  кадрового потенциала  образовательных организаций"</t>
  </si>
  <si>
    <t>Укрепление и развитие кадрового потенциала в системе образования, стимулирование высокого качества работы</t>
  </si>
  <si>
    <t>Мероприятие "Обеспечение мер социальной защиты в образовательных организациях, реализующих основные общеобразовательные программы"</t>
  </si>
  <si>
    <t>Муниципальная программа муниципального образования город Торжок "Развитие социальной  инфраструктуры города Торжка" на 2018  - 2023 годы</t>
  </si>
  <si>
    <t>Муниципальная программа муниципального образования город Торжок "Безопасный город" на 2018  - 2023 годы</t>
  </si>
  <si>
    <t>Мероприятие "Оказание поддержки гражданам и их объединениям, участвующим в охране общественного порядка, создание условий для деятельности народных дружин"</t>
  </si>
  <si>
    <t xml:space="preserve">Поощрение народных дружин, участвующих в охране общественного порядка </t>
  </si>
  <si>
    <t>Мероприятие "Оказание муниципальных услуг, выполнение работ муниципальными учреждениями в сфере предупреждения и ликвидации последствий чрезвычайных ситуаций"</t>
  </si>
  <si>
    <t>Муниципальная программа муниципального образования город Торжок "Развитие образования  города Торжка" на 2018  - 2023 годы</t>
  </si>
  <si>
    <t>Муниципальная программа муниципального образования город Торжок "Формирование современной  городской среды" на 2018  - 2023 годы</t>
  </si>
  <si>
    <t>Муниципальная программа муниципального образования город Торжок "Развитие транспортной и коммунальной инфраструктуры" на 2018  - 2023 годы</t>
  </si>
  <si>
    <t>Мероприятие  "Содержание объектов дорожного хозяйства"</t>
  </si>
  <si>
    <t>Мероприятие  "Проектирование, капитальный ремонт и ремонт автомобильных дорог общего пользования местного значения и искусственных сооружений на них"</t>
  </si>
  <si>
    <t>Мероприятие "Содержание и ремонт технических средств организации дорожного движения"</t>
  </si>
  <si>
    <t>Подпрограмма "Организация благоустройства территории города"</t>
  </si>
  <si>
    <r>
      <t>Мероприятие</t>
    </r>
    <r>
      <rPr>
        <b/>
        <sz val="12"/>
        <rFont val="Times New Roman"/>
        <family val="1"/>
        <charset val="204"/>
      </rPr>
      <t xml:space="preserve">  "</t>
    </r>
    <r>
      <rPr>
        <sz val="12"/>
        <rFont val="Times New Roman"/>
        <family val="1"/>
        <charset val="204"/>
      </rPr>
      <t>Организация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отходов"</t>
    </r>
  </si>
  <si>
    <t>Подпрограмма "Организация библиотечного обслуживания населения"</t>
  </si>
  <si>
    <t xml:space="preserve">Мероприятие "Оказание муниципальных услуг, выполнение работ муниципальными библиотеками" </t>
  </si>
  <si>
    <t>Мероприятие  "Приобретение основных средств, не относящихся к объектам недвижимости, муниципальными библиотеками"</t>
  </si>
  <si>
    <t>Мероприятие  "Оказание муниципальных услуг, выполнение работ муниципальными учреждениями культурно-досугового типа"</t>
  </si>
  <si>
    <t>Мероприятие  "Проведение общегородских мероприятий в области культуры"</t>
  </si>
  <si>
    <t>Мероприятие "Поддержка отдельных категорий граждан"</t>
  </si>
  <si>
    <t>Мероприятие "Поддержка социально ориентированных некоммерческих организаций"</t>
  </si>
  <si>
    <t>Социальная поддержка лиц, удостоенных звания "Почетный гражданин города Торжка"</t>
  </si>
  <si>
    <t>Мероприятие "Поддержка средств массовой информации  города"</t>
  </si>
  <si>
    <t>Подпрограмма "Массовая физкультурно-спортивная работа"</t>
  </si>
  <si>
    <t>Мероприятие "Оказание муниципальных услуг, выполнение работ муниципальными учреждениями  спортивной направленности"</t>
  </si>
  <si>
    <t>Мероприятие "Возмещение недополученных доходов в связи с выполнением работ, оказанием услуг для льготной категории потребителей муниципальными учреждениями спортивной направленности"</t>
  </si>
  <si>
    <t xml:space="preserve">Возмещение недополученных доходов  </t>
  </si>
  <si>
    <t>Мероприятие "Организация и проведение спортивно-массовых мероприятий и соревнований"</t>
  </si>
  <si>
    <t>Участие спортсменов города в спортивно массовых мероприятиях всероссийского и регионального уровней</t>
  </si>
  <si>
    <t xml:space="preserve">1240620320  </t>
  </si>
  <si>
    <t>0705</t>
  </si>
  <si>
    <t xml:space="preserve">1240620440  </t>
  </si>
  <si>
    <t>Подпрограмма "Создание условий для эффективного функционирования исполнительных органов местного самоуправления"</t>
  </si>
  <si>
    <t xml:space="preserve">Информационно-справочное обеспечение  </t>
  </si>
  <si>
    <t>Мероприятие "Развитие кадрового потенциала исполнительных органов местного самоуправления"</t>
  </si>
  <si>
    <t>Мероприятие "Мониторинг социально-экономического развития муниципального образования"</t>
  </si>
  <si>
    <t>Повышение квалификации кадров</t>
  </si>
  <si>
    <t xml:space="preserve">Участие в работе общественных объединений и ассоциаций муниципальных образований </t>
  </si>
  <si>
    <t>Подпрограмма "Содействие развитию малого и среднего предпринимательства и туризма в городе"</t>
  </si>
  <si>
    <t>Подпрограмма "Развитие информационно-коммуникационной инфраструктуры органов местного самоуправления и муниципальных учреждений"</t>
  </si>
  <si>
    <t>Мероприятие "Обеспечение централизованного размещения городских информационных систем и ресурсов на базе муниципального казенного учреждения"</t>
  </si>
  <si>
    <t xml:space="preserve">Обеспечение программное прикладное для решения конкретных отраслевых задач, управления процессами организациии и услуги по его сопровождению </t>
  </si>
  <si>
    <t>Мероприятие "Обеспечение информационной безопасности  деятельности  органов местного самоуправления и муниципальных учреждений"</t>
  </si>
  <si>
    <t>Программные средства обеспечения информационной безопасности</t>
  </si>
  <si>
    <t>Мероприятие  "Реализация механизмов развития  потенциала обучающихся"</t>
  </si>
  <si>
    <t>Проведение олимпиад, конкурсов, фестивалей, выставок для обучающихся муниципальных образовательных учреждений</t>
  </si>
  <si>
    <t>Информационное, компьютерное и телекоммуникационное оборудование, системное программное обеспечение и офисные приложения</t>
  </si>
  <si>
    <t>Подпрограмма "Благоустройство дворовых и общественных территорий в целях реализации приоритетного проекта "Формирование комфортной городской среды"</t>
  </si>
  <si>
    <t>Мероприятие  "Организация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отходов"</t>
  </si>
  <si>
    <t>0108</t>
  </si>
  <si>
    <t xml:space="preserve"> Международные отношения и международное сотрудничество</t>
  </si>
  <si>
    <t>Международные отношения и международное сотрудничество</t>
  </si>
  <si>
    <t>Организационное обеспечение проведения мероприятий с участием Главы города</t>
  </si>
  <si>
    <t>Компенсация части родительской платы за присмотр и уход за ребенком в муниципальных образовательных организациях и иных образовательных организациях (за исключением государственных образовательных организаций), реализующих образовательную программу дошкольного образования</t>
  </si>
  <si>
    <t>Подпрограмма "Общее образование"</t>
  </si>
  <si>
    <t>Обеспечение предоставления жилых помещений детям-сиротам, детям, оставшимся без попечения родителей, лицам из их числа по договорам найма специализированных жилых помещений  за счет средств областного бюджета</t>
  </si>
  <si>
    <r>
      <t xml:space="preserve">Реализация программы формирования современной городской среды </t>
    </r>
    <r>
      <rPr>
        <i/>
        <sz val="12"/>
        <rFont val="Times New Roman"/>
        <family val="1"/>
        <charset val="204"/>
      </rPr>
      <t xml:space="preserve"> </t>
    </r>
  </si>
  <si>
    <t xml:space="preserve">Комплектование книжных фондов муниципальных библиотек </t>
  </si>
  <si>
    <t>Реализация мероприятий по обеспечению жильем молодых семей</t>
  </si>
  <si>
    <t xml:space="preserve">12404L4970  </t>
  </si>
  <si>
    <t>Иные закупки товаров, работ и услуг для обеспечения
государственных (муниципальных) нужд</t>
  </si>
  <si>
    <t>2021 год</t>
  </si>
  <si>
    <t xml:space="preserve"> Расходы на выплаты персоналу государственных
(муниципальных) органов</t>
  </si>
  <si>
    <t>Профессиональная подготовка, переподготовка и повышение квалификации</t>
  </si>
  <si>
    <t>Предоставление платежей, взносов, безвозмездных
перечислений субъектам международного права</t>
  </si>
  <si>
    <t>Поощрение лиц молодежного возраста, добившихся высоких результатов в учебе и общественной жизни</t>
  </si>
  <si>
    <t xml:space="preserve">11301S1080  </t>
  </si>
  <si>
    <t>Организация участия детей и подростков в социально значимых региональных проектах на условиях софинансирования</t>
  </si>
  <si>
    <t>1300</t>
  </si>
  <si>
    <t>Обслуживание государственного и муниципального долга</t>
  </si>
  <si>
    <t>1301</t>
  </si>
  <si>
    <t>Обслуживание государственного внутреннего и муниципального долга</t>
  </si>
  <si>
    <t>Обслуживание муниципального долга</t>
  </si>
  <si>
    <t>700</t>
  </si>
  <si>
    <t>Обслуживание государственного (муниципального ) долга</t>
  </si>
  <si>
    <t>730</t>
  </si>
  <si>
    <t>Мероприятие "Реализация федерального проекта "Формирование комфортной городской среды" в рамках национального проекта "Жилье и городская среда"</t>
  </si>
  <si>
    <t>131F200000</t>
  </si>
  <si>
    <t>131F255550</t>
  </si>
  <si>
    <t>16202R0820</t>
  </si>
  <si>
    <t xml:space="preserve">Обеспечение предоставления жилых помещений детям-сиротам, детям, оставшимся без попечения родителей, лицам из их числа по договорам найма специализированных жилых помещений  </t>
  </si>
  <si>
    <t>Реализация проектов по благоустройству</t>
  </si>
  <si>
    <t>Проектирование, капитальный ремонт и ремонт объектов</t>
  </si>
  <si>
    <t>Проведение мероприятий в целях обеспечения безопасности дорожного движения на автомобильных дорогах общего пользования местного значения на условиях софинансирования</t>
  </si>
  <si>
    <t>Мероприятие  "Проектирование, капитальный ремонт и ремонт дворовых территорий многоквартирных домов, проездов к дворовым территориям многоквартирных домов"</t>
  </si>
  <si>
    <t>Подпрограмма " Обеспечение безопасности муниципальных учреждений"</t>
  </si>
  <si>
    <t>131F220100</t>
  </si>
  <si>
    <t>142R3S1090</t>
  </si>
  <si>
    <t>2022 год</t>
  </si>
  <si>
    <t>0502</t>
  </si>
  <si>
    <t>Коммунальное хозяйство</t>
  </si>
  <si>
    <t>Подпрограмма "Развитие коммунальной инфраструктуры"</t>
  </si>
  <si>
    <t>Мероприятие  "Реализация мероприятий по проектированию, строительству и реконструкции объектов теплоснабжения"</t>
  </si>
  <si>
    <t>Расходы на повышение заработной платы педагогическим работникам муниципальных организаций дополнительного образования за счет субсидии из областного бюджета</t>
  </si>
  <si>
    <t>Расходы на повышение заработной платы работникам муниципальных учреждений культуры Тверской области за счет субсидии из областного бюджета</t>
  </si>
  <si>
    <t xml:space="preserve">Капитальный ремонт и ремонт улично-дорожной сети города Торжка за счет субсидии из областного бюджета </t>
  </si>
  <si>
    <t xml:space="preserve">Ремонт дворовых территорий многоквартирных домов, проездов к дворовым территориям многоквартирных домов за счет субсидии из областного бюджета </t>
  </si>
  <si>
    <t>142R300000</t>
  </si>
  <si>
    <t>Мероприятие "Реализация федерального проекта "Безопасность дорожного движения" в рамках национального проекта "Безопасные и качественные автомобильные дороги"</t>
  </si>
  <si>
    <t>142R311090</t>
  </si>
  <si>
    <t xml:space="preserve">Проведение мероприятий в целях обеспечения безопасности дорожного движения на автомобильных дорогах общего пользования местного значения за счет субсидии из областного бюджета </t>
  </si>
  <si>
    <t xml:space="preserve">Организация участия детей и подростков в социально значимых региональных проектах за счет субсидии из областного бюджета </t>
  </si>
  <si>
    <t>Организация отдыха детей в каникулярное время за счет субсидии из областного бюджета</t>
  </si>
  <si>
    <t>Поддержка средств массовой информации  города учредителем (соучредителем) которого является администрация города Торжка за счет субсидии из областного бюджета</t>
  </si>
  <si>
    <t>Информирование населения города Торжка о деятельности органов местного самоуправления через электронные и печатные средства массовой информации</t>
  </si>
  <si>
    <t>11201S0690</t>
  </si>
  <si>
    <t>Расходы на повышение заработной платы педагогическим работникам муниципальных организаций дополнительного образования на условиях софинансирования</t>
  </si>
  <si>
    <t>12101S0680</t>
  </si>
  <si>
    <t>Расходы на повышение заработной платы работникам муниципальных учреждений культуры  Тверской области на условиях софинансирования</t>
  </si>
  <si>
    <t xml:space="preserve">12201S0680   </t>
  </si>
  <si>
    <t>Подпрограмма "Обеспечение безопасности муниципальных учреждений"</t>
  </si>
  <si>
    <t>Мероприятие "Развитие туристской индустрии в муниципальном образовании город Торжок»</t>
  </si>
  <si>
    <t>16104S1210</t>
  </si>
  <si>
    <t>Комплексное развитие территории и инфраструктуры малых исторических поселений на условиях софинансирования</t>
  </si>
  <si>
    <t>Комплексное развитие территории и инфраструктуры малых исторических поселений за счет субсидии из областного бюджета</t>
  </si>
  <si>
    <t>Мероприятие "Проведение капитального ремонта и ремонта объектов недвижимого имущества и (или) особо ценного движимого имущества муниципальными образовательными организациями, реализующими основные общеобразовательные программы"</t>
  </si>
  <si>
    <t>Мероприятие  "Приобретение основных средств, не относящихся к объектам недвижимости муниципальными учреждениями культурно-досугового типа"</t>
  </si>
  <si>
    <t>12203L4670</t>
  </si>
  <si>
    <t xml:space="preserve">Обеспечение развития и укрепления материально-технической базы муниципальных домов культуры </t>
  </si>
  <si>
    <t>14102S1050</t>
  </si>
  <si>
    <t xml:space="preserve">Капитальный ремонт и ремонт улично-дорожной сети города Торжка на условиях софинансирования </t>
  </si>
  <si>
    <t>14103S1020</t>
  </si>
  <si>
    <t>Ремонт дворовых территорий многоквартирных домов, проездов к дворовым территориям многоквартирных домов на условиях софинансирования</t>
  </si>
  <si>
    <t>Приобретение и установка плоскостных спортивных сооружений и оборудования на плоскостные спортивные сооружения на условиях софинансирования</t>
  </si>
  <si>
    <t>Спорт высших достижений</t>
  </si>
  <si>
    <t>Подпрограмма "Подготовка спортивного резерва, развитие спорта высших достижений"</t>
  </si>
  <si>
    <t>Мероприятие "Оказание муниципальных услуг, выполнение работ муниципальными учреждениями в сфере спорта высших достижений"</t>
  </si>
  <si>
    <t>Мероприятие "Реализация регионального проекта "Спорт - норма жизни", национального проекта "Демография"</t>
  </si>
  <si>
    <t>123Р500000</t>
  </si>
  <si>
    <t xml:space="preserve">123Р5S0400  </t>
  </si>
  <si>
    <t xml:space="preserve">Адресная инвестиционная программа </t>
  </si>
  <si>
    <t>№ п/п</t>
  </si>
  <si>
    <t xml:space="preserve">Наименование </t>
  </si>
  <si>
    <t>Лимит местного бюджета (тыс. руб.)</t>
  </si>
  <si>
    <t xml:space="preserve">Раздел и подраздел бюджетной классификации расходов </t>
  </si>
  <si>
    <t xml:space="preserve">средства местного бюджета </t>
  </si>
  <si>
    <t xml:space="preserve">средства областного бюджета Тверской области </t>
  </si>
  <si>
    <t>средства федерального бюджета</t>
  </si>
  <si>
    <t>всего</t>
  </si>
  <si>
    <t>х</t>
  </si>
  <si>
    <t>Приобретение в муниципальную собственность жилых помещений</t>
  </si>
  <si>
    <t xml:space="preserve">Бюджетополуча-тель    </t>
  </si>
  <si>
    <t xml:space="preserve">11107S1040  </t>
  </si>
  <si>
    <t>Укрепление материально-технической базы муниципальных дошкольных образовательных организаций на условиях софинансирования</t>
  </si>
  <si>
    <t xml:space="preserve">Приложение 1  </t>
  </si>
  <si>
    <t xml:space="preserve">к решению Торжокской городской </t>
  </si>
  <si>
    <t>Источники  финансирования  дефицита  бюджета</t>
  </si>
  <si>
    <t>Код БК РФ</t>
  </si>
  <si>
    <t>000 01 03 00 00 00 0000 000</t>
  </si>
  <si>
    <t>000 01 03 01 00 00 0000 800</t>
  </si>
  <si>
    <t>000 01 03 01 00 04 0001 810</t>
  </si>
  <si>
    <t>Погашение бюджетами городских  округов  кредитов от  других бюджетов бюджетной системы Российской Федерации в валюте Российской Федерации</t>
  </si>
  <si>
    <t>000 01 05 00 00 00 0000 000</t>
  </si>
  <si>
    <t>000 01 05 00 00 00 0000 500</t>
  </si>
  <si>
    <t>Увеличение остатков средств бюджетов</t>
  </si>
  <si>
    <t>000 01 05 02 00 00 0000 500</t>
  </si>
  <si>
    <t>Увеличение прочих остатков  средств  бюджетов</t>
  </si>
  <si>
    <t>000 01 05 02 01 04 0000 510</t>
  </si>
  <si>
    <t>Увеличение прочих остатков  денежных средств  бюджетов городских округов</t>
  </si>
  <si>
    <t>000 01 05 00 00 00 0000 600</t>
  </si>
  <si>
    <t>Уменьшение остатков средств бюджетов</t>
  </si>
  <si>
    <t>000 01 05 02 00 00 0000 600</t>
  </si>
  <si>
    <t>Уменьшение прочих остатков  средств  бюджетов</t>
  </si>
  <si>
    <t>000 01 05 02 01 04 0000 610</t>
  </si>
  <si>
    <t>Уменьшение прочих остатков  денежных средств  бюджетов городских округов</t>
  </si>
  <si>
    <t xml:space="preserve">Думы  от      .     .2020  № </t>
  </si>
  <si>
    <t xml:space="preserve">1110711040  </t>
  </si>
  <si>
    <t>Укрепление материально-технической базы муниципальных дошкольных образовательных организаций за счет субсидии из областного бюджета</t>
  </si>
  <si>
    <t xml:space="preserve">11103L3040  </t>
  </si>
  <si>
    <t>администрация муниципального образования городской округ город Торжок Тверской области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</si>
  <si>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</si>
  <si>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Мероприятие "Обеспечение выплат ежемесячного денежного вознаграждения за классное руководство педагогическим работникам муниципальных общеобразовательных организаций"</t>
  </si>
  <si>
    <t>Ежемесячное денежное вознаграждение за классное руководство педагогическим работникам муниципальных общеобразовательных организаций</t>
  </si>
  <si>
    <t>Управление финансов администрации города Торжка</t>
  </si>
  <si>
    <t xml:space="preserve">Управление образования администрации города Торжка </t>
  </si>
  <si>
    <t xml:space="preserve">к решению Торжокской городской                 </t>
  </si>
  <si>
    <t xml:space="preserve">Думы от    .    .2020 № </t>
  </si>
  <si>
    <t>1.</t>
  </si>
  <si>
    <t>Привлечение заёмных средств :</t>
  </si>
  <si>
    <t>тыс.руб.</t>
  </si>
  <si>
    <t>№
 п/п</t>
  </si>
  <si>
    <t>источники</t>
  </si>
  <si>
    <t>Объем привлечения, тыс. руб.</t>
  </si>
  <si>
    <t>Бюджетные кредиты, полученные из областного бюджета</t>
  </si>
  <si>
    <t>ИТОГО:</t>
  </si>
  <si>
    <t>2. Погашение долговых обязательств:</t>
  </si>
  <si>
    <t>№ 
п/п</t>
  </si>
  <si>
    <t>долговые обязательства</t>
  </si>
  <si>
    <t>Объем погашения, тыс. руб.</t>
  </si>
  <si>
    <t>Кредитные соглашения и договоры заключённые от имени муниципального образования</t>
  </si>
  <si>
    <t>в том числе:</t>
  </si>
  <si>
    <t>с Министерством финансов Тверской области</t>
  </si>
  <si>
    <t>2023 год</t>
  </si>
  <si>
    <t>муниципального образования город Торжок на 2021 год и на плановый период 2022 и 2023 годов</t>
  </si>
  <si>
    <t>Распределение бюджетных ассигнований  бюджета 		
муниципального образования город Торжок  по разделам и подразделам классификации		
расходов бюджетов на 2021 год и на плановый период 2022 и 2023 годов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</si>
  <si>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</si>
  <si>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</si>
  <si>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Ведомственная структура расходов бюджета муниципального образования  город Торжок  
на 2021 год и на плановый период 2022 и 2023 годов</t>
  </si>
  <si>
    <t>Комитет по управлению имуществом муниципального образования городской округ город Торжок Тверской области</t>
  </si>
  <si>
    <t>Распределение бюджетных ассигнований бюджета муниципального образования город Торжок 
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2021 год и на плановый период 2022 и 2023 годов</t>
  </si>
  <si>
    <r>
      <t xml:space="preserve">Распределение бюджетных ассигнований 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color rgb="FF000000"/>
        <rFont val="Times New Roman"/>
        <family val="1"/>
        <charset val="204"/>
      </rPr>
      <t>по целевым статьям (муниципальным программам и непрограммным направлениям деятельности),  группам и подгруппам видов расходов классификации расходов бюджетов  на 2021 год и на плановый период 
2022 и 2023 годов</t>
    </r>
  </si>
  <si>
    <t>Наименование публичного нормативного обязательства</t>
  </si>
  <si>
    <t>Реквизиты нормативного правового акта</t>
  </si>
  <si>
    <t>Код расходов по БК</t>
  </si>
  <si>
    <t>Объем 
бюджетных ассигнований 
(тыс. руб.)</t>
  </si>
  <si>
    <t>вид</t>
  </si>
  <si>
    <t>дата</t>
  </si>
  <si>
    <t>номер</t>
  </si>
  <si>
    <t>наименование</t>
  </si>
  <si>
    <t>ЦСР</t>
  </si>
  <si>
    <t>на 2021
год</t>
  </si>
  <si>
    <t>на 2022
год</t>
  </si>
  <si>
    <t>Решение</t>
  </si>
  <si>
    <t>26.06.2013</t>
  </si>
  <si>
    <t>186</t>
  </si>
  <si>
    <t>Об утверждении Положения об именных стипендиях Главы города Торжка</t>
  </si>
  <si>
    <t>О Положении о порядке назначения и выплаты пенсии за выслугу лет к страховой пенсии по старости (инвалидности) лицам, замещавшим должности муниципальной службы муниципального образования город Торжок</t>
  </si>
  <si>
    <t>24.04.2014</t>
  </si>
  <si>
    <t>248</t>
  </si>
  <si>
    <t>О Положении о звании "Почетный гражданин города Торжка"</t>
  </si>
  <si>
    <t>Итого:</t>
  </si>
  <si>
    <t>Общий объем бюджетных ассигнований, направляемых  на исполнение публичных нормативных обязательств муниципального образования город Торжок
 на 2021 год и на плановый период 2022 и 2023 годов</t>
  </si>
  <si>
    <t>на 2023
год</t>
  </si>
  <si>
    <r>
      <t xml:space="preserve">ПРОГРАММА
муниципальных </t>
    </r>
    <r>
      <rPr>
        <b/>
        <sz val="12"/>
        <color theme="1"/>
        <rFont val="Times New Roman"/>
        <family val="1"/>
        <charset val="204"/>
      </rPr>
      <t>внутренних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заимствований муниципального образования город Торжок                        на 2021 год и на плановый период 2022 и 2023 годов  
</t>
    </r>
  </si>
  <si>
    <t xml:space="preserve">   Привлечение заемных средств на частичное покрытие дефицита бюджета не планируется.   </t>
  </si>
  <si>
    <t>Осуществление отдельных государственных полномочий по подготовке и проведению Всероссийской переписи населения</t>
  </si>
  <si>
    <t>Мероприятие "Реорганизация инфраструктуры поддержки субъектов малого и среднего предпринимательства на территории города"</t>
  </si>
  <si>
    <t>Осуществление ликвидационных и реорганизационных мероприятий</t>
  </si>
  <si>
    <t>14301S0110</t>
  </si>
  <si>
    <t>Модернизация объектов теплоэнергетических комплексов на условиях софинансирования</t>
  </si>
  <si>
    <t>Мероприятие  "Реализация проектов в рамках программы поддержки местных инициатив в Тверской области"</t>
  </si>
  <si>
    <t>13201S0430</t>
  </si>
  <si>
    <r>
      <t>Реализация программ по поддержке местных инициатив на условиях софинансирования</t>
    </r>
    <r>
      <rPr>
        <i/>
        <sz val="12"/>
        <rFont val="Times New Roman"/>
        <family val="1"/>
        <charset val="204"/>
      </rPr>
      <t xml:space="preserve"> </t>
    </r>
  </si>
  <si>
    <t>Мероприятие "Обеспечение охраны объектов (территорий) сотрудниками частных охранных организаций или подразделениями охраны»</t>
  </si>
  <si>
    <t>Обеспечение охраны объектов (территорий)</t>
  </si>
  <si>
    <t>Резервный фонд администрации города Торжка</t>
  </si>
  <si>
    <t>Мероприятие "Организация питания учащихся общеобразовательных учреждений с ограниченными возможностями здоровья"</t>
  </si>
  <si>
    <t>Организация обеспечения учащихся муниципальных общеобразовательных учреждений с  ограниченными возможностями здоровья</t>
  </si>
  <si>
    <t>1.1.</t>
  </si>
  <si>
    <t>1.1.1.</t>
  </si>
  <si>
    <t xml:space="preserve">Модернизация объектов теплоэнергетических комплексов </t>
  </si>
  <si>
    <t>1.1.2.</t>
  </si>
  <si>
    <t>Комплексное развитие территории и инфраструктуры малых исторических поселений</t>
  </si>
  <si>
    <t xml:space="preserve">2. </t>
  </si>
  <si>
    <t>2.1.</t>
  </si>
  <si>
    <t>2.1.1.</t>
  </si>
  <si>
    <t>Бюджетные кредиты из других бюджетов бюджетной системы Российской Федерации</t>
  </si>
  <si>
    <t>000 01 03 01 00 00 0000 000</t>
  </si>
  <si>
    <t>Бюджетные кредиты из других бюджетов бюджетной системы Российской Федерации в валюте Российской Федерации</t>
  </si>
  <si>
    <t>Погашение бюджетных кредитов, полученных из  других бюджетов бюджетной системы Российской Федерации в валюте Российской Федерации</t>
  </si>
  <si>
    <t>000 01 03 01 00 04 0000 810</t>
  </si>
  <si>
    <t>Погашение бюджетами городских округов кредитов из других бюджетов бюджетной системы Российской Федерации в валюте Российской Федерации</t>
  </si>
  <si>
    <t>Изменение остатков средств на счетах  по учету средств бюджетов</t>
  </si>
  <si>
    <t>000 01 05 02 01 00 0000 510</t>
  </si>
  <si>
    <t>Увеличение прочих остатков денежных средств бюджетов</t>
  </si>
  <si>
    <t>000 01 05 02 01 00 0000 610</t>
  </si>
  <si>
    <t>Уменьшение прочих остатков денежных средств бюджетов</t>
  </si>
  <si>
    <t>Итого источники внутреннего финансирования дефицита бюджета</t>
  </si>
  <si>
    <t>Приложение 12</t>
  </si>
  <si>
    <t xml:space="preserve">Приложение 11
к решению Торжокской городской Думы
от     .    .2020  № </t>
  </si>
  <si>
    <t xml:space="preserve">Приложение 10
к решению Торжокской городской
Думы  от     .   .2020  № </t>
  </si>
  <si>
    <t xml:space="preserve">Приложение 9
к решению Торжокской городской Думы
от     .    .2020  № </t>
  </si>
  <si>
    <t>Приложение  8
к решению Торжокской городской Думы
от     .    .2020  №</t>
  </si>
  <si>
    <t xml:space="preserve">Приложение 7 
к решению Торжокской городской Думы
от      .    .2020 № </t>
  </si>
  <si>
    <t xml:space="preserve">Приложение 6
к решению Торжокской городской Думы
от     .    .2020  № </t>
  </si>
  <si>
    <t>Приложение 5</t>
  </si>
  <si>
    <t>к   решению Торжокской городской Думы</t>
  </si>
  <si>
    <t xml:space="preserve">от    .   .2020 №  </t>
  </si>
  <si>
    <t>Прогнозируемые доходы бюджета муниципального образования город Торжок по группам, подгруппам, 
статьям, подстатьям и элементам доходов классификации доходов 
бюджетов  Российской Федерации на 2021 год и на плановый период 2022 и 2023 годов</t>
  </si>
  <si>
    <t>Код классификации Российской Федерации</t>
  </si>
  <si>
    <t>Наименование дохода</t>
  </si>
  <si>
    <t>000 1 00 00000 00 0000 000</t>
  </si>
  <si>
    <t>НАЛОГОВЫЕ И НЕНАЛОГОВЫЕ ДОХОДЫ</t>
  </si>
  <si>
    <t>000 1 01 00000 00 0000 000</t>
  </si>
  <si>
    <t>НАЛОГИ НА ПРИБЫЛЬ, ДОХОДЫ</t>
  </si>
  <si>
    <t>000 1 01 02000 01 0000 110</t>
  </si>
  <si>
    <t>Налог на доходы физических лиц</t>
  </si>
  <si>
    <t>000 1 01 02010 01 0000 110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</si>
  <si>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</si>
  <si>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</si>
  <si>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</si>
  <si>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000 1 01 02030 01 0000 110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</si>
  <si>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</si>
  <si>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000 1 01 02080 01 0000 110</t>
  </si>
  <si>
    <t>Налог на доходы физических лиц части суммы налога, превышающей 650 000 рублей, относящейся к части налоговой базы, превышающей 5 000 000 рублей</t>
  </si>
  <si>
    <t>000 1 03 00000 00 0000 000</t>
  </si>
  <si>
    <t>НАЛОГИ НА ТОВАРЫ (РАБОТЫ, УСЛУГИ), РЕАЛИЗУЕМЫЕ НА ТЕРРИТОРИИ РОССИЙСКОЙ ФЕДЕРАЦИИ</t>
  </si>
  <si>
    <t>000 1 03 02000 01 0000 110</t>
  </si>
  <si>
    <t>Акцизы по подакцизным товарам (продукции), производимым на территории Российской Федерации</t>
  </si>
  <si>
    <t>000 1 03 02230 01 0000 110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</si>
  <si>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</si>
  <si>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000 1 03 02231 01 0000 110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</si>
  <si>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</si>
  <si>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</si>
  <si>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</si>
  <si>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</si>
  <si>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</si>
  <si>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</si>
  <si>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</si>
  <si>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</si>
  <si>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</si>
  <si>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</si>
  <si>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</si>
  <si>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</si>
  <si>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</si>
  <si>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000 1 05 00000 00 0000 000</t>
  </si>
  <si>
    <t>НАЛОГИ НА СОВОКУПНЫЙ ДОХОД</t>
  </si>
  <si>
    <t>000 1 05 01000 00 0000 110</t>
  </si>
  <si>
    <t>Налог, взимаемый в связи с применением упрощенной системы налогообложения</t>
  </si>
  <si>
    <t>000 1 05 01010 01 0000 110</t>
  </si>
  <si>
    <t>Налог, взимаемый с налогоплательщиков, выбравших в качестве объекта налогообложения доходы</t>
  </si>
  <si>
    <t>000 1 05 01011 01 0000 110</t>
  </si>
  <si>
    <t>000 1 05 01012 01 0000 110</t>
  </si>
  <si>
    <t>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</si>
  <si>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>000 1 05 01020 01 0000 110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</si>
  <si>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</si>
  <si>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000 1 05 01021 01 0000 110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</si>
  <si>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</si>
  <si>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000 1 05 01022 01 0000 110</t>
  </si>
  <si>
    <t>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</si>
  <si>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>000 1 05 01050 01 0000 110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</si>
  <si>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</si>
  <si>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>000 1 05 02000 02 0000 110</t>
  </si>
  <si>
    <t>Единый налог на вмененный доход для отдельных видов деятельности</t>
  </si>
  <si>
    <t>000 1 05 02010 02 0000 110</t>
  </si>
  <si>
    <t>000 1 05 04000 02 0000 110</t>
  </si>
  <si>
    <t>Налог, взимаемый в связи с применением патентной системы налогообложения</t>
  </si>
  <si>
    <t>000 1 05 04010 02 0000 110</t>
  </si>
  <si>
    <t>Налог, взимаемый в связи с применением патентной системы налогообложения, зачисляемый в бюджеты городских округов</t>
  </si>
  <si>
    <t>000 1 06 00000 00 0000 000</t>
  </si>
  <si>
    <t>НАЛОГИ НА ИМУЩЕСТВО</t>
  </si>
  <si>
    <t>000 1 06 01000 00 0000 110</t>
  </si>
  <si>
    <t>Налог на имущество физических лиц</t>
  </si>
  <si>
    <t>000 1 06 01020 04 0000 110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</si>
  <si>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</si>
  <si>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000 1 06 06000 00 0000 110</t>
  </si>
  <si>
    <t>Земельный налог</t>
  </si>
  <si>
    <t>000 1 06 06030 00 0000 110</t>
  </si>
  <si>
    <t>Земельный налог с организаций</t>
  </si>
  <si>
    <t>000 1 06 06032 04 0000 110</t>
  </si>
  <si>
    <t>Земельный налог с организаций, обладающих земельным участком, расположенным в границах городских округов</t>
  </si>
  <si>
    <t>000 1 06 06040 00 0000 110</t>
  </si>
  <si>
    <t>Земельный налог с физических лиц</t>
  </si>
  <si>
    <t>000 1 06 06042 04 0000 110</t>
  </si>
  <si>
    <t>Земельный налог с физических лиц, обладающих земельным участком, расположенным в границах городских округов</t>
  </si>
  <si>
    <t>000 1 08 00000 00 0000 000</t>
  </si>
  <si>
    <t>ГОСУДАРСТВЕННАЯ ПОШЛИНА</t>
  </si>
  <si>
    <t>000 1 08 03000 01 0000 110</t>
  </si>
  <si>
    <t>Государственная пошлина по делам, рассматриваемым в судах общей юрисдикции, мировыми судьями</t>
  </si>
  <si>
    <t>000 1 08 03010 01 0000 110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</si>
  <si>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</si>
  <si>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000 1 11 00000 00 0000 000</t>
  </si>
  <si>
    <t>ДОХОДЫ ОТ ИСПОЛЬЗОВАНИЯ ИМУЩЕСТВА, НАХОДЯЩЕГОСЯ В ГОСУДАРСТВЕННОЙ И МУНИЦИПАЛЬНОЙ СОБСТВЕННОСТИ</t>
  </si>
  <si>
    <t>000 1 11 05000 00 0000 120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</si>
  <si>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</si>
  <si>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</si>
  <si>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</si>
  <si>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000 1 11 05012 04 0000 120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</si>
  <si>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</si>
  <si>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000 1 11 05020 00 0000 120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</si>
  <si>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</si>
  <si>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000 1 11 05024 04 0000 120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</si>
  <si>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</si>
  <si>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</si>
  <si>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</si>
  <si>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000 1 11 05074 04 0000 120</t>
  </si>
  <si>
    <t>Доходы от сдачи в аренду имущества, составляющего казну городских округов (за исключением земельных участков)</t>
  </si>
  <si>
    <t>000 1 11 07000 00 0000 120</t>
  </si>
  <si>
    <t>Платежи от государственных и муниципальных унитарных предприятий</t>
  </si>
  <si>
    <t>000 1 11 07010 00 0000 120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</si>
  <si>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</si>
  <si>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000 1 11 07014 04 0000 120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</si>
  <si>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</si>
  <si>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000 1 11 09000 00 0000 120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</si>
  <si>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</si>
  <si>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</si>
  <si>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</si>
  <si>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000 1 11 09044 04 0000 120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</si>
  <si>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</si>
  <si>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000 1 12 00000 00 0000 000</t>
  </si>
  <si>
    <t>ПЛАТЕЖИ ПРИ ПОЛЬЗОВАНИИ ПРИРОДНЫМИ РЕСУРСАМИ</t>
  </si>
  <si>
    <t>000 1 12 01000 01 0000 120</t>
  </si>
  <si>
    <t>Плата за негативное воздействие на окружающую среду</t>
  </si>
  <si>
    <t>000 1 12 01010 01 0000 120</t>
  </si>
  <si>
    <t>Плата за выбросы загрязняющих веществ в атмосферный воздух стационарными объектами</t>
  </si>
  <si>
    <t>000 1 12 01030 01 0000 120</t>
  </si>
  <si>
    <t>Плата за сбросы загрязняющих веществ в водные объекты</t>
  </si>
  <si>
    <t>000 1 12 01040 01 0000 120</t>
  </si>
  <si>
    <t>Плата за размещение отходов производства и потребления</t>
  </si>
  <si>
    <t>000 1 12 01041 01 0000 120</t>
  </si>
  <si>
    <t>Плата за размещение отходов производства</t>
  </si>
  <si>
    <t>000 1 14 00000 00 0000 000</t>
  </si>
  <si>
    <t>ДОХОДЫ ОТ ПРОДАЖИ МАТЕРИАЛЬНЫХ И НЕМАТЕРИАЛЬНЫХ АКТИВОВ</t>
  </si>
  <si>
    <t>000 1 14 06000 00 0000 430</t>
  </si>
  <si>
    <t xml:space="preserve">Доходы от продажи земельных участков, находящихся в государственной и муниципальной собственности </t>
  </si>
  <si>
    <t>000 1 14 06010 00 0000 430</t>
  </si>
  <si>
    <t>Доходы от продажи земельных участков, государственная собственность на которые не разграничена</t>
  </si>
  <si>
    <t>000 1 14  06012 04 0000 430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</si>
  <si>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</si>
  <si>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000 1 14 13000 00 0000 000</t>
  </si>
  <si>
    <t>Доходы от приватизации имущества, находящегося в государственной и муниципальной собственности</t>
  </si>
  <si>
    <t>000 1 14 13040 04 0000 410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</si>
  <si>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</t>
  </si>
  <si>
    <t>000 1 16 00000 00 0000 000</t>
  </si>
  <si>
    <t>ШТРАФЫ, САНКЦИИ, ВОЗМЕЩЕНИЕ УЩЕРБА</t>
  </si>
  <si>
    <t>000 1 16 01000 01 0000 140</t>
  </si>
  <si>
    <t>Административные штрафы, установленные Кодексом Российской Федерации об административных правонарушениях</t>
  </si>
  <si>
    <t>000 1 16 01050 01 0000 140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</si>
  <si>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</si>
  <si>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000 1 16 01053 01 0000 140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</si>
  <si>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</si>
  <si>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000 1 16 01060 01 0000 140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</si>
  <si>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</si>
  <si>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000 1 16 01063 01 0000 140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</si>
  <si>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</si>
  <si>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000 1 16 01070 01 0000 140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</si>
  <si>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</si>
  <si>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000 1 16 01073 01 0000 140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</si>
  <si>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</si>
  <si>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000 1 16 01080 01 0000 140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</si>
  <si>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</si>
  <si>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000 1 16 01083 01 0000 140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</si>
  <si>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</si>
  <si>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000 1 16 01130 01 0000 140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</si>
  <si>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</si>
  <si>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000 1 16 01133 01 0000 140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</si>
  <si>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</si>
  <si>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000 1 16 01140 01 0000 140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</si>
  <si>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</si>
  <si>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000 1 16 01143 01 0000 140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</si>
  <si>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</si>
  <si>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000 1 16 01150 01 0000 140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</si>
  <si>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</si>
  <si>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000 1 16 01153 01 0000 140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</si>
  <si>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</si>
  <si>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000 1 16 01170 01 0000 140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</si>
  <si>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</si>
  <si>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000 1 16 01173 01 0000 140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</si>
  <si>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</si>
  <si>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000 1 16 01190 01 0000 140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</si>
  <si>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</si>
  <si>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000 1 16 01193 01 0000 140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</si>
  <si>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</si>
  <si>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000 1 16 01200 01 0000 140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</si>
  <si>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</si>
  <si>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000 1 16 01203 01 0000 140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</si>
  <si>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</si>
  <si>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000 1 16 02000 02 0000 140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</si>
  <si>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</si>
  <si>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>000 1 16 02020 02 0000 140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</si>
  <si>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</si>
  <si>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000 1 16 10000 00 0000 140</t>
  </si>
  <si>
    <t>Платежи в целях возмещения причиненного ущерба (убытков)</t>
  </si>
  <si>
    <t>000 1 16 10120 00 0000 140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</si>
  <si>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</si>
  <si>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000 1 16 10129 01 0000 140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</si>
  <si>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</si>
  <si>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000 1 16 11000 01 0000 140</t>
  </si>
  <si>
    <t>Платежи, уплачиваемые в целях возмещения вреда</t>
  </si>
  <si>
    <t>000 1 16 11060 01 0000 140</t>
  </si>
  <si>
    <t>Платежи, уплачиваемые в целях возмещения вреда, причиняемого автомобильным дорогам</t>
  </si>
  <si>
    <t>000 1 16 11064 01 0000 140</t>
  </si>
  <si>
    <t>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</si>
  <si>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000 2 00 00000 00 0000 000</t>
  </si>
  <si>
    <t>БЕЗВОЗМЕЗДНЫЕ ПОСТУПЛЕНИЯ</t>
  </si>
  <si>
    <t>000 2 02 00000 00 0000 000</t>
  </si>
  <si>
    <t>БЕЗВОЗМЕЗДНЫЕ ПОСТУПЛЕНИЯ ОТ ДРУГИХ БЮДЖЕТОВ БЮДЖЕТНОЙ СИСТЕМЫ РОССИЙСКОЙ ФЕДЕРАЦИИ</t>
  </si>
  <si>
    <t>000 2 02 10000 00 0000 150</t>
  </si>
  <si>
    <t>Дотации бюджетам бюджетной системы Российской Федерации</t>
  </si>
  <si>
    <t>000 2 02 15002 00 0000 150</t>
  </si>
  <si>
    <t>Дотации бюджетам на поддержку мер по обеспечению сбалансированности бюджетов</t>
  </si>
  <si>
    <t>000 2 02 15002 04 0000 150</t>
  </si>
  <si>
    <t>Дотации бюджетам городских округов на поддержку мер по обеспечению сбалансированности бюджетов</t>
  </si>
  <si>
    <t>000 2 02 20000 00 0000 150</t>
  </si>
  <si>
    <t>Субсидии бюджетам бюджетной системы Российской Федерации (межбюджетные субсидии)</t>
  </si>
  <si>
    <t>000 2 02 20216 00 0000 150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</si>
  <si>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</si>
  <si>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000 2 02 20216 04 0000 150</t>
  </si>
  <si>
    <t>Субсидии на капитальный ремонт и ремонт улично-дорожной сети муниципальных образований Тверской области</t>
  </si>
  <si>
    <t>Субсидии на ремонт дворовых территорий многоквартирных домов, проездов к дворовым территориям многоквартирных домов населенных пунктов</t>
  </si>
  <si>
    <t>Субсидии бюджетам на проведение мероприятий в целях обеспечения безопасности дорожного движения на автомобильных дорогах общего пользования местного значения</t>
  </si>
  <si>
    <t>000 2 02 25304 00 0000 150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</si>
  <si>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</si>
  <si>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000 2 02 25304 04 0000 150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</si>
  <si>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</si>
  <si>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000 2 02 25555 00 0000 150</t>
  </si>
  <si>
    <t>Субсидии бюджетам на реализацию программ формирования современной городской среды</t>
  </si>
  <si>
    <t>000 2 02 25555 04 0000 150</t>
  </si>
  <si>
    <t>Субсидии бюджетам городских округов на реализацию программ формирования современной городской среды</t>
  </si>
  <si>
    <t>000 2 02 29999 00 0000 150</t>
  </si>
  <si>
    <t>Прочие субсидии</t>
  </si>
  <si>
    <t xml:space="preserve">000 2 02 29999 04 0000 150
</t>
  </si>
  <si>
    <t>Субсидии бюджетам на организацию  участия детей и подростков в социально значимых региональных проектах</t>
  </si>
  <si>
    <t>Субсидии бюджетам на организацию отдыха детей в каникулярное время</t>
  </si>
  <si>
    <t>Субсидии бюджетам на укрепление материально-технической базы муниципальных дошкольных образовательных организаций</t>
  </si>
  <si>
    <t>Субсидии бюджетам на  повышение заработной платы работникам муниципальных учреждений культуры Тверской области</t>
  </si>
  <si>
    <t>000 2 02 29999 04 0000 150</t>
  </si>
  <si>
    <t>Субсидии на поддержку редакций районных и городских газет</t>
  </si>
  <si>
    <t>Субсидии бюджетам на  повышение заработной платы педагогическим работникам муниципальных организаций дополнительного образования</t>
  </si>
  <si>
    <t>Субсидии на комплексное развитие территории и инфраструктуры малых исторических поселений</t>
  </si>
  <si>
    <t>000 2 02 30000 00 0000 150</t>
  </si>
  <si>
    <t>Субвенции бюджетам бюджетной системы Российской Федерации</t>
  </si>
  <si>
    <t>000 2 02 30029 00 0000 150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</si>
  <si>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</si>
  <si>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</si>
  <si>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</si>
  <si>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000 2 02 35082 00 0000 150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</si>
  <si>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</si>
  <si>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000 2 02 35082 04 0000 150</t>
  </si>
  <si>
    <t>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</si>
  <si>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000 2 02 35120 00 0000 150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</si>
  <si>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</si>
  <si>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000 2 02 35120 04 0000 150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</si>
  <si>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</si>
  <si>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000 2 02 35303 00 0000 150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</si>
  <si>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</si>
  <si>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000 2 02 35303 04 0000 150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</si>
  <si>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</si>
  <si>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000 2 02 35469 00 0000 150</t>
  </si>
  <si>
    <t>Субвенции бюджетам на проведение Всероссийской переписи населения 2020 года</t>
  </si>
  <si>
    <t>0002 02 35469 04 0000 150</t>
  </si>
  <si>
    <t>Субвенции бюджетам городских округов на проведение Всероссийской переписи населения 2020 года</t>
  </si>
  <si>
    <t>000 2 02 35930 00 0000 150</t>
  </si>
  <si>
    <t>Субвенции бюджетам на государственную регистрацию актов гражданского состояния</t>
  </si>
  <si>
    <t>000 2 02 35930 04 0000 150</t>
  </si>
  <si>
    <t>Субвенции бюджетам городских округов на государственную регистрацию актов гражданского состояния</t>
  </si>
  <si>
    <t>000 2 02 39999 00 0000 150</t>
  </si>
  <si>
    <t>Прочие субвенции</t>
  </si>
  <si>
    <t>000 2 02 39999 04 0000 150</t>
  </si>
  <si>
    <t>Субвенции бюджетам на обеспечение государственных гарантий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</si>
  <si>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Субвенции бюджетам на обеспечение государственных гарантий прав на получение общедоступного и бесплатного дошкольного образования в муниципальных дошкольных образовательных организациях</t>
  </si>
  <si>
    <t>Субвенции на осуществление  государственных полномочий по созданию, исполнению полномочий и обеспечению деятельности комиссий по делам несовершеннолетних</t>
  </si>
  <si>
    <t>Субвенции на осуществление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</si>
  <si>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Субвенции бюджетам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Тверской области</t>
  </si>
  <si>
    <t>ИТОГО ДОХОДОВ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</si>
</sst>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0.0"/>
    <numFmt numFmtId="167" formatCode="#,##0.0"/>
    <numFmt numFmtId="168" formatCode="#,##0&quot;р.&quot;;\-#,##0&quot;р.&quot;"/>
    <numFmt numFmtId="169" formatCode="_-* #,##0_р_._-;\-* #,##0_р_._-;_-* &quot;-&quot;_р_._-;_-@_-"/>
  </numFmts>
  <fonts count="49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3" tint="0.3999755851924192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32">
    <xf numFmtId="0" fontId="0" fillId="0" borderId="0">
      <alignment wrapText="1"/>
    </xf>
    <xf numFmtId="0" fontId="30" fillId="0" borderId="0"/>
    <xf numFmtId="0" fontId="30" fillId="0" borderId="0"/>
    <xf numFmtId="0" fontId="32" fillId="0" borderId="0"/>
    <xf numFmtId="165" fontId="30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9" fillId="0" borderId="0"/>
    <xf numFmtId="0" fontId="27" fillId="0" borderId="0"/>
    <xf numFmtId="164" fontId="33" fillId="0" borderId="0">
      <alignment vertical="top" wrapText="1"/>
    </xf>
    <xf numFmtId="164" fontId="35" fillId="0" borderId="0">
      <alignment vertical="top" wrapText="1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4" fillId="0" borderId="0"/>
    <xf numFmtId="0" fontId="24" fillId="0" borderId="0"/>
    <xf numFmtId="0" fontId="29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2" fillId="0" borderId="0"/>
    <xf numFmtId="0" fontId="22" fillId="0" borderId="0"/>
    <xf numFmtId="0" fontId="29" fillId="0" borderId="0"/>
    <xf numFmtId="164" fontId="33" fillId="0" borderId="0">
      <alignment vertical="top" wrapText="1"/>
    </xf>
    <xf numFmtId="0" fontId="22" fillId="0" borderId="0"/>
    <xf numFmtId="0" fontId="22" fillId="0" borderId="0"/>
    <xf numFmtId="0" fontId="22" fillId="0" borderId="0"/>
    <xf numFmtId="0" fontId="2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9" fillId="0" borderId="0"/>
    <xf numFmtId="0" fontId="2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5" fontId="29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164" fontId="29" fillId="0" borderId="0" applyFont="0" applyFill="0" applyBorder="0" applyAlignment="0" applyProtection="0"/>
    <xf numFmtId="0" fontId="17" fillId="0" borderId="0"/>
    <xf numFmtId="0" fontId="17" fillId="0" borderId="0"/>
    <xf numFmtId="0" fontId="17" fillId="0" borderId="0"/>
    <xf numFmtId="168" fontId="33" fillId="0" borderId="0">
      <alignment vertical="top" wrapText="1"/>
    </xf>
    <xf numFmtId="0" fontId="16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45" fillId="0" borderId="0">
      <alignment horizontal="justify" vertical="top" wrapText="1"/>
    </xf>
    <xf numFmtId="0" fontId="2" fillId="0" borderId="0"/>
    <xf numFmtId="0" fontId="1" fillId="0" borderId="0"/>
    <xf numFmtId="0" fontId="1" fillId="0" borderId="0"/>
    <xf numFmtId="0" fontId="1" fillId="0" borderId="0"/>
  </cellStyleXfs>
  <cellXfs count="358">
    <xf numFmtId="0" fontId="0" fillId="0" borderId="0" xfId="0">
      <alignment wrapText="1"/>
    </xf>
    <xf numFmtId="49" fontId="36" fillId="0" borderId="1" xfId="0" applyNumberFormat="1" applyFont="1" applyFill="1" applyBorder="1" applyAlignment="1">
      <alignment horizontal="center" vertical="center" wrapText="1"/>
    </xf>
    <xf numFmtId="49" fontId="31" fillId="0" borderId="1" xfId="0" applyNumberFormat="1" applyFont="1" applyFill="1" applyBorder="1" applyAlignment="1">
      <alignment horizontal="center" vertical="center" wrapText="1"/>
    </xf>
    <xf numFmtId="164" fontId="34" fillId="0" borderId="0" xfId="12" applyNumberFormat="1" applyFont="1" applyFill="1" applyAlignment="1">
      <alignment vertical="top" wrapText="1"/>
    </xf>
    <xf numFmtId="0" fontId="38" fillId="0" borderId="3" xfId="12" applyNumberFormat="1" applyFont="1" applyFill="1" applyBorder="1" applyAlignment="1">
      <alignment horizontal="center" vertical="center" wrapText="1"/>
    </xf>
    <xf numFmtId="0" fontId="38" fillId="0" borderId="3" xfId="12" applyNumberFormat="1" applyFont="1" applyFill="1" applyBorder="1" applyAlignment="1">
      <alignment horizontal="left" vertical="center" wrapText="1"/>
    </xf>
    <xf numFmtId="167" fontId="38" fillId="0" borderId="3" xfId="12" applyNumberFormat="1" applyFont="1" applyFill="1" applyBorder="1" applyAlignment="1">
      <alignment horizontal="center" vertical="center" wrapText="1"/>
    </xf>
    <xf numFmtId="167" fontId="34" fillId="0" borderId="3" xfId="12" applyNumberFormat="1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vertical="center" wrapText="1"/>
    </xf>
    <xf numFmtId="49" fontId="31" fillId="0" borderId="1" xfId="0" applyNumberFormat="1" applyFont="1" applyFill="1" applyBorder="1" applyAlignment="1" applyProtection="1">
      <alignment horizontal="center" vertical="center"/>
      <protection locked="0"/>
    </xf>
    <xf numFmtId="49" fontId="31" fillId="0" borderId="1" xfId="0" applyNumberFormat="1" applyFont="1" applyFill="1" applyBorder="1" applyAlignment="1">
      <alignment horizontal="center" vertical="center"/>
    </xf>
    <xf numFmtId="0" fontId="31" fillId="0" borderId="1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0" fontId="34" fillId="0" borderId="3" xfId="12" applyNumberFormat="1" applyFont="1" applyFill="1" applyBorder="1" applyAlignment="1">
      <alignment horizontal="left" vertical="center" wrapText="1"/>
    </xf>
    <xf numFmtId="164" fontId="34" fillId="0" borderId="0" xfId="12" applyNumberFormat="1" applyFont="1" applyFill="1" applyAlignment="1">
      <alignment vertical="center" wrapText="1"/>
    </xf>
    <xf numFmtId="49" fontId="34" fillId="0" borderId="3" xfId="12" applyNumberFormat="1" applyFont="1" applyFill="1" applyBorder="1" applyAlignment="1">
      <alignment horizontal="center" vertical="center" wrapText="1"/>
    </xf>
    <xf numFmtId="0" fontId="38" fillId="0" borderId="1" xfId="12" applyNumberFormat="1" applyFont="1" applyFill="1" applyBorder="1" applyAlignment="1">
      <alignment horizontal="center" vertical="center" wrapText="1"/>
    </xf>
    <xf numFmtId="167" fontId="34" fillId="0" borderId="1" xfId="12" applyNumberFormat="1" applyFont="1" applyFill="1" applyBorder="1" applyAlignment="1">
      <alignment horizontal="center" vertical="center" wrapText="1"/>
    </xf>
    <xf numFmtId="49" fontId="31" fillId="0" borderId="1" xfId="12" applyNumberFormat="1" applyFont="1" applyFill="1" applyBorder="1" applyAlignment="1">
      <alignment horizontal="center" vertical="center" wrapText="1"/>
    </xf>
    <xf numFmtId="0" fontId="39" fillId="0" borderId="1" xfId="12" applyNumberFormat="1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left" vertical="center" wrapText="1"/>
    </xf>
    <xf numFmtId="164" fontId="34" fillId="0" borderId="0" xfId="12" applyNumberFormat="1" applyFont="1" applyFill="1" applyAlignment="1">
      <alignment horizontal="center" vertical="center" wrapText="1"/>
    </xf>
    <xf numFmtId="167" fontId="31" fillId="0" borderId="1" xfId="12" applyNumberFormat="1" applyFont="1" applyFill="1" applyBorder="1" applyAlignment="1">
      <alignment horizontal="center" vertical="center" wrapText="1"/>
    </xf>
    <xf numFmtId="49" fontId="34" fillId="0" borderId="1" xfId="12" applyNumberFormat="1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left" vertical="center"/>
    </xf>
    <xf numFmtId="0" fontId="34" fillId="0" borderId="1" xfId="12" applyNumberFormat="1" applyFont="1" applyFill="1" applyBorder="1" applyAlignment="1">
      <alignment vertical="center" wrapText="1"/>
    </xf>
    <xf numFmtId="0" fontId="34" fillId="0" borderId="3" xfId="12" applyNumberFormat="1" applyFont="1" applyFill="1" applyBorder="1" applyAlignment="1">
      <alignment horizontal="center" vertical="center" wrapText="1"/>
    </xf>
    <xf numFmtId="167" fontId="37" fillId="0" borderId="1" xfId="12" applyNumberFormat="1" applyFont="1" applyFill="1" applyBorder="1" applyAlignment="1">
      <alignment horizontal="center" vertical="center" wrapText="1"/>
    </xf>
    <xf numFmtId="164" fontId="31" fillId="0" borderId="0" xfId="12" applyNumberFormat="1" applyFont="1" applyFill="1" applyAlignment="1">
      <alignment vertical="top" wrapText="1"/>
    </xf>
    <xf numFmtId="0" fontId="37" fillId="0" borderId="1" xfId="12" applyNumberFormat="1" applyFont="1" applyFill="1" applyBorder="1" applyAlignment="1">
      <alignment horizontal="center" vertical="center" wrapText="1"/>
    </xf>
    <xf numFmtId="2" fontId="34" fillId="0" borderId="0" xfId="12" applyNumberFormat="1" applyFont="1" applyFill="1" applyAlignment="1">
      <alignment vertical="top" wrapText="1"/>
    </xf>
    <xf numFmtId="164" fontId="34" fillId="0" borderId="0" xfId="13" applyNumberFormat="1" applyFont="1" applyFill="1" applyAlignment="1">
      <alignment vertical="center" wrapText="1"/>
    </xf>
    <xf numFmtId="0" fontId="38" fillId="0" borderId="7" xfId="13" applyNumberFormat="1" applyFont="1" applyFill="1" applyBorder="1" applyAlignment="1">
      <alignment horizontal="center" vertical="center" wrapText="1"/>
    </xf>
    <xf numFmtId="0" fontId="38" fillId="0" borderId="7" xfId="13" applyNumberFormat="1" applyFont="1" applyFill="1" applyBorder="1" applyAlignment="1">
      <alignment horizontal="left" vertical="center" wrapText="1"/>
    </xf>
    <xf numFmtId="0" fontId="37" fillId="0" borderId="1" xfId="13" applyNumberFormat="1" applyFont="1" applyFill="1" applyBorder="1" applyAlignment="1">
      <alignment horizontal="center" vertical="center" wrapText="1"/>
    </xf>
    <xf numFmtId="164" fontId="38" fillId="0" borderId="0" xfId="13" applyNumberFormat="1" applyFont="1" applyFill="1" applyAlignment="1">
      <alignment vertical="center" wrapText="1"/>
    </xf>
    <xf numFmtId="166" fontId="38" fillId="0" borderId="7" xfId="13" applyNumberFormat="1" applyFont="1" applyFill="1" applyBorder="1" applyAlignment="1">
      <alignment horizontal="center" vertical="center" wrapText="1"/>
    </xf>
    <xf numFmtId="166" fontId="38" fillId="0" borderId="1" xfId="13" applyNumberFormat="1" applyFont="1" applyFill="1" applyBorder="1" applyAlignment="1">
      <alignment horizontal="center" vertical="center" wrapText="1"/>
    </xf>
    <xf numFmtId="166" fontId="34" fillId="0" borderId="1" xfId="13" applyNumberFormat="1" applyFont="1" applyFill="1" applyBorder="1" applyAlignment="1">
      <alignment horizontal="center" vertical="center" wrapText="1"/>
    </xf>
    <xf numFmtId="166" fontId="34" fillId="0" borderId="0" xfId="13" applyNumberFormat="1" applyFont="1" applyFill="1" applyAlignment="1">
      <alignment vertical="center" wrapText="1"/>
    </xf>
    <xf numFmtId="166" fontId="31" fillId="0" borderId="1" xfId="13" applyNumberFormat="1" applyFont="1" applyFill="1" applyBorder="1" applyAlignment="1">
      <alignment horizontal="center" vertical="center" wrapText="1"/>
    </xf>
    <xf numFmtId="0" fontId="34" fillId="0" borderId="0" xfId="12" applyNumberFormat="1" applyFont="1" applyFill="1" applyAlignment="1">
      <alignment horizontal="right" vertical="top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7" fillId="0" borderId="3" xfId="12" applyNumberFormat="1" applyFont="1" applyFill="1" applyBorder="1" applyAlignment="1">
      <alignment horizontal="left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3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49" fontId="34" fillId="0" borderId="0" xfId="12" applyNumberFormat="1" applyFont="1" applyFill="1" applyAlignment="1">
      <alignment vertical="top" wrapText="1"/>
    </xf>
    <xf numFmtId="0" fontId="31" fillId="0" borderId="1" xfId="0" applyFont="1" applyFill="1" applyBorder="1" applyAlignment="1">
      <alignment horizontal="left" vertical="center" wrapText="1"/>
    </xf>
    <xf numFmtId="167" fontId="38" fillId="0" borderId="9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7" fillId="0" borderId="1" xfId="12" applyNumberFormat="1" applyFont="1" applyFill="1" applyBorder="1" applyAlignment="1">
      <alignment horizontal="left" vertical="center" wrapText="1"/>
    </xf>
    <xf numFmtId="0" fontId="31" fillId="0" borderId="1" xfId="0" applyFont="1" applyFill="1" applyBorder="1" applyAlignment="1" applyProtection="1">
      <alignment horizontal="left" vertical="center" wrapText="1"/>
      <protection locked="0"/>
    </xf>
    <xf numFmtId="49" fontId="31" fillId="0" borderId="1" xfId="0" applyNumberFormat="1" applyFont="1" applyFill="1" applyBorder="1" applyAlignment="1">
      <alignment horizontal="left" vertical="center" wrapText="1"/>
    </xf>
    <xf numFmtId="164" fontId="31" fillId="0" borderId="0" xfId="12" applyNumberFormat="1" applyFont="1" applyFill="1" applyAlignment="1">
      <alignment horizontal="left" vertical="center" wrapText="1"/>
    </xf>
    <xf numFmtId="0" fontId="31" fillId="0" borderId="0" xfId="0" applyFont="1" applyAlignment="1">
      <alignment horizontal="left" vertical="center" wrapText="1"/>
    </xf>
    <xf numFmtId="0" fontId="34" fillId="0" borderId="1" xfId="12" applyNumberFormat="1" applyFont="1" applyFill="1" applyBorder="1" applyAlignment="1">
      <alignment horizontal="left" vertical="center" wrapText="1"/>
    </xf>
    <xf numFmtId="49" fontId="36" fillId="0" borderId="1" xfId="0" applyNumberFormat="1" applyFont="1" applyFill="1" applyBorder="1" applyAlignment="1">
      <alignment horizontal="left" vertical="center" wrapText="1"/>
    </xf>
    <xf numFmtId="164" fontId="34" fillId="0" borderId="0" xfId="12" applyNumberFormat="1" applyFont="1" applyFill="1" applyAlignment="1">
      <alignment horizontal="left" vertical="center" wrapText="1"/>
    </xf>
    <xf numFmtId="0" fontId="34" fillId="0" borderId="3" xfId="13" applyNumberFormat="1" applyFont="1" applyFill="1" applyBorder="1" applyAlignment="1">
      <alignment horizontal="left" vertical="center" wrapText="1"/>
    </xf>
    <xf numFmtId="0" fontId="38" fillId="0" borderId="1" xfId="12" applyNumberFormat="1" applyFont="1" applyFill="1" applyBorder="1" applyAlignment="1">
      <alignment horizontal="left" vertical="center" wrapText="1"/>
    </xf>
    <xf numFmtId="164" fontId="34" fillId="0" borderId="0" xfId="13" applyNumberFormat="1" applyFont="1" applyFill="1" applyAlignment="1">
      <alignment horizontal="left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4" fillId="0" borderId="3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3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4" fillId="0" borderId="7" xfId="12" applyNumberFormat="1" applyFont="1" applyFill="1" applyBorder="1" applyAlignment="1">
      <alignment horizontal="left" vertical="center" wrapText="1"/>
    </xf>
    <xf numFmtId="167" fontId="34" fillId="0" borderId="7" xfId="12" applyNumberFormat="1" applyFont="1" applyFill="1" applyBorder="1" applyAlignment="1">
      <alignment horizontal="center" vertical="center" wrapText="1"/>
    </xf>
    <xf numFmtId="49" fontId="31" fillId="0" borderId="1" xfId="0" applyNumberFormat="1" applyFont="1" applyFill="1" applyBorder="1" applyAlignment="1">
      <alignment vertical="center" wrapText="1"/>
    </xf>
    <xf numFmtId="167" fontId="38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167" fontId="34" fillId="0" borderId="9" xfId="12" applyNumberFormat="1" applyFont="1" applyFill="1" applyBorder="1" applyAlignment="1">
      <alignment horizontal="center" vertical="center" wrapText="1"/>
    </xf>
    <xf numFmtId="0" fontId="31" fillId="0" borderId="0" xfId="0" applyFont="1" applyFill="1">
      <alignment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4" fillId="0" borderId="11" xfId="12" applyNumberFormat="1" applyFont="1" applyFill="1" applyBorder="1" applyAlignment="1">
      <alignment horizontal="center" vertical="center" wrapText="1"/>
    </xf>
    <xf numFmtId="49" fontId="34" fillId="0" borderId="11" xfId="12" applyNumberFormat="1" applyFont="1" applyFill="1" applyBorder="1" applyAlignment="1">
      <alignment horizontal="center" vertical="center" wrapText="1"/>
    </xf>
    <xf numFmtId="0" fontId="34" fillId="0" borderId="9" xfId="12" applyNumberFormat="1" applyFont="1" applyFill="1" applyBorder="1" applyAlignment="1">
      <alignment horizontal="left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3" xfId="12" applyNumberFormat="1" applyFont="1" applyFill="1" applyBorder="1" applyAlignment="1">
      <alignment horizontal="left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167" fontId="34" fillId="0" borderId="11" xfId="12" applyNumberFormat="1" applyFont="1" applyFill="1" applyBorder="1" applyAlignment="1">
      <alignment horizontal="center" vertical="center" wrapText="1"/>
    </xf>
    <xf numFmtId="0" fontId="34" fillId="0" borderId="12" xfId="12" applyNumberFormat="1" applyFont="1" applyFill="1" applyBorder="1" applyAlignment="1">
      <alignment horizontal="center" vertical="center" wrapText="1"/>
    </xf>
    <xf numFmtId="167" fontId="34" fillId="0" borderId="12" xfId="12" applyNumberFormat="1" applyFont="1" applyFill="1" applyBorder="1" applyAlignment="1">
      <alignment horizontal="center" vertical="center" wrapText="1"/>
    </xf>
    <xf numFmtId="167" fontId="34" fillId="0" borderId="2" xfId="12" applyNumberFormat="1" applyFont="1" applyFill="1" applyBorder="1" applyAlignment="1">
      <alignment horizontal="center" vertical="center" wrapText="1"/>
    </xf>
    <xf numFmtId="164" fontId="34" fillId="0" borderId="1" xfId="12" applyNumberFormat="1" applyFont="1" applyFill="1" applyBorder="1" applyAlignment="1">
      <alignment vertical="top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7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167" fontId="34" fillId="0" borderId="5" xfId="12" applyNumberFormat="1" applyFont="1" applyFill="1" applyBorder="1" applyAlignment="1">
      <alignment horizontal="center" vertical="center" wrapText="1"/>
    </xf>
    <xf numFmtId="167" fontId="34" fillId="0" borderId="15" xfId="12" applyNumberFormat="1" applyFont="1" applyFill="1" applyBorder="1" applyAlignment="1">
      <alignment horizontal="center" vertical="center" wrapText="1"/>
    </xf>
    <xf numFmtId="0" fontId="34" fillId="0" borderId="12" xfId="12" applyNumberFormat="1" applyFont="1" applyFill="1" applyBorder="1" applyAlignment="1">
      <alignment horizontal="left" vertical="center" wrapText="1"/>
    </xf>
    <xf numFmtId="0" fontId="31" fillId="0" borderId="1" xfId="0" applyFont="1" applyBorder="1">
      <alignment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42" fillId="0" borderId="0" xfId="116" applyFont="1" applyAlignment="1">
      <alignment horizontal="left"/>
    </xf>
    <xf numFmtId="0" fontId="42" fillId="0" borderId="0" xfId="116" applyFont="1"/>
    <xf numFmtId="0" fontId="42" fillId="0" borderId="0" xfId="116" applyFont="1" applyAlignment="1">
      <alignment horizontal="center"/>
    </xf>
    <xf numFmtId="0" fontId="43" fillId="0" borderId="0" xfId="116" applyFont="1" applyAlignment="1">
      <alignment horizontal="center"/>
    </xf>
    <xf numFmtId="0" fontId="31" fillId="0" borderId="11" xfId="116" applyFont="1" applyBorder="1" applyAlignment="1">
      <alignment horizontal="center" vertical="center" wrapText="1"/>
    </xf>
    <xf numFmtId="0" fontId="37" fillId="0" borderId="11" xfId="116" applyFont="1" applyBorder="1" applyAlignment="1">
      <alignment horizontal="center" vertical="center" wrapText="1"/>
    </xf>
    <xf numFmtId="0" fontId="37" fillId="0" borderId="1" xfId="117" applyFont="1" applyBorder="1" applyAlignment="1">
      <alignment horizontal="left" vertical="center" wrapText="1"/>
    </xf>
    <xf numFmtId="0" fontId="37" fillId="0" borderId="12" xfId="116" applyFont="1" applyFill="1" applyBorder="1" applyAlignment="1">
      <alignment horizontal="center" vertical="center" wrapText="1"/>
    </xf>
    <xf numFmtId="166" fontId="37" fillId="0" borderId="1" xfId="116" applyNumberFormat="1" applyFont="1" applyBorder="1" applyAlignment="1">
      <alignment horizontal="center" vertical="center" wrapText="1"/>
    </xf>
    <xf numFmtId="49" fontId="37" fillId="0" borderId="1" xfId="116" applyNumberFormat="1" applyFont="1" applyFill="1" applyBorder="1" applyAlignment="1">
      <alignment horizontal="center" vertical="center" wrapText="1"/>
    </xf>
    <xf numFmtId="0" fontId="43" fillId="0" borderId="0" xfId="116" applyFont="1"/>
    <xf numFmtId="0" fontId="31" fillId="0" borderId="1" xfId="117" applyFont="1" applyBorder="1" applyAlignment="1">
      <alignment horizontal="left" vertical="center" wrapText="1"/>
    </xf>
    <xf numFmtId="166" fontId="31" fillId="0" borderId="1" xfId="116" applyNumberFormat="1" applyFont="1" applyFill="1" applyBorder="1" applyAlignment="1">
      <alignment horizontal="center" vertical="center" wrapText="1"/>
    </xf>
    <xf numFmtId="49" fontId="31" fillId="0" borderId="1" xfId="116" applyNumberFormat="1" applyFont="1" applyBorder="1" applyAlignment="1">
      <alignment horizontal="center" vertical="center" wrapText="1"/>
    </xf>
    <xf numFmtId="166" fontId="31" fillId="0" borderId="1" xfId="116" applyNumberFormat="1" applyFont="1" applyBorder="1" applyAlignment="1">
      <alignment horizontal="center" vertical="center" wrapText="1"/>
    </xf>
    <xf numFmtId="166" fontId="31" fillId="0" borderId="12" xfId="116" applyNumberFormat="1" applyFont="1" applyBorder="1" applyAlignment="1">
      <alignment horizontal="center" vertical="center" wrapText="1"/>
    </xf>
    <xf numFmtId="0" fontId="31" fillId="0" borderId="12" xfId="117" applyFont="1" applyBorder="1" applyAlignment="1">
      <alignment horizontal="center" vertical="center" wrapText="1"/>
    </xf>
    <xf numFmtId="0" fontId="37" fillId="0" borderId="1" xfId="116" applyFont="1" applyBorder="1" applyAlignment="1">
      <alignment horizontal="left" vertical="center" wrapText="1"/>
    </xf>
    <xf numFmtId="0" fontId="37" fillId="0" borderId="1" xfId="116" applyFont="1" applyBorder="1" applyAlignment="1">
      <alignment horizontal="center" vertical="center" wrapText="1"/>
    </xf>
    <xf numFmtId="49" fontId="37" fillId="0" borderId="1" xfId="116" applyNumberFormat="1" applyFont="1" applyBorder="1" applyAlignment="1">
      <alignment horizontal="center" vertical="center" wrapText="1"/>
    </xf>
    <xf numFmtId="0" fontId="31" fillId="0" borderId="0" xfId="116" applyFont="1" applyBorder="1" applyAlignment="1">
      <alignment horizontal="left" vertical="center" wrapText="1"/>
    </xf>
    <xf numFmtId="0" fontId="31" fillId="0" borderId="0" xfId="116" applyFont="1" applyBorder="1" applyAlignment="1">
      <alignment horizontal="center" vertical="center" wrapText="1"/>
    </xf>
    <xf numFmtId="166" fontId="31" fillId="0" borderId="0" xfId="116" applyNumberFormat="1" applyFont="1" applyFill="1" applyBorder="1" applyAlignment="1">
      <alignment horizontal="center" vertical="center" wrapText="1"/>
    </xf>
    <xf numFmtId="166" fontId="37" fillId="0" borderId="0" xfId="116" applyNumberFormat="1" applyFont="1" applyBorder="1" applyAlignment="1">
      <alignment horizontal="center" vertical="center" wrapText="1"/>
    </xf>
    <xf numFmtId="49" fontId="31" fillId="0" borderId="0" xfId="116" applyNumberFormat="1" applyFont="1" applyBorder="1" applyAlignment="1">
      <alignment horizontal="center" vertical="center" wrapText="1"/>
    </xf>
    <xf numFmtId="0" fontId="34" fillId="0" borderId="4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4" fillId="0" borderId="13" xfId="12" applyNumberFormat="1" applyFont="1" applyFill="1" applyBorder="1" applyAlignment="1">
      <alignment horizontal="center" vertical="center" wrapText="1"/>
    </xf>
    <xf numFmtId="0" fontId="38" fillId="0" borderId="4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164" fontId="34" fillId="0" borderId="0" xfId="13" applyNumberFormat="1" applyFont="1" applyFill="1" applyBorder="1" applyAlignment="1">
      <alignment vertical="center" wrapText="1"/>
    </xf>
    <xf numFmtId="164" fontId="34" fillId="0" borderId="0" xfId="13" applyNumberFormat="1" applyFont="1" applyFill="1" applyBorder="1" applyAlignment="1">
      <alignment horizontal="left" vertical="center" wrapText="1"/>
    </xf>
    <xf numFmtId="166" fontId="34" fillId="0" borderId="0" xfId="13" applyNumberFormat="1" applyFont="1" applyFill="1" applyBorder="1" applyAlignment="1">
      <alignment vertical="center" wrapText="1"/>
    </xf>
    <xf numFmtId="164" fontId="38" fillId="0" borderId="0" xfId="13" applyNumberFormat="1" applyFont="1" applyFill="1" applyBorder="1" applyAlignment="1">
      <alignment vertical="center" wrapText="1"/>
    </xf>
    <xf numFmtId="49" fontId="31" fillId="0" borderId="2" xfId="0" applyNumberFormat="1" applyFont="1" applyBorder="1" applyAlignment="1">
      <alignment horizontal="center" vertical="center" wrapText="1"/>
    </xf>
    <xf numFmtId="49" fontId="31" fillId="0" borderId="2" xfId="0" applyNumberFormat="1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 wrapText="1"/>
    </xf>
    <xf numFmtId="0" fontId="31" fillId="0" borderId="2" xfId="0" applyFont="1" applyBorder="1" applyAlignment="1">
      <alignment horizontal="left" vertical="center" wrapText="1"/>
    </xf>
    <xf numFmtId="167" fontId="31" fillId="0" borderId="2" xfId="0" applyNumberFormat="1" applyFont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  <xf numFmtId="49" fontId="31" fillId="0" borderId="1" xfId="0" applyNumberFormat="1" applyFont="1" applyBorder="1" applyAlignment="1">
      <alignment horizontal="center" vertical="center" wrapText="1"/>
    </xf>
    <xf numFmtId="167" fontId="34" fillId="0" borderId="2" xfId="0" applyNumberFormat="1" applyFont="1" applyBorder="1" applyAlignment="1">
      <alignment horizontal="center" vertical="center" wrapText="1"/>
    </xf>
    <xf numFmtId="49" fontId="31" fillId="0" borderId="1" xfId="0" applyNumberFormat="1" applyFont="1" applyBorder="1" applyAlignment="1">
      <alignment horizontal="center" vertical="center"/>
    </xf>
    <xf numFmtId="0" fontId="31" fillId="0" borderId="0" xfId="0" applyFont="1">
      <alignment wrapText="1"/>
    </xf>
    <xf numFmtId="0" fontId="31" fillId="0" borderId="2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wrapText="1"/>
    </xf>
    <xf numFmtId="49" fontId="37" fillId="0" borderId="1" xfId="0" applyNumberFormat="1" applyFont="1" applyBorder="1" applyAlignment="1">
      <alignment horizontal="center" vertical="center"/>
    </xf>
    <xf numFmtId="0" fontId="37" fillId="0" borderId="1" xfId="0" applyFont="1" applyBorder="1" applyAlignment="1">
      <alignment horizontal="left" vertical="center" wrapText="1"/>
    </xf>
    <xf numFmtId="166" fontId="37" fillId="0" borderId="1" xfId="0" applyNumberFormat="1" applyFont="1" applyBorder="1" applyAlignment="1">
      <alignment horizontal="center" vertical="center"/>
    </xf>
    <xf numFmtId="166" fontId="31" fillId="0" borderId="1" xfId="0" applyNumberFormat="1" applyFont="1" applyBorder="1" applyAlignment="1">
      <alignment horizontal="center" vertical="center"/>
    </xf>
    <xf numFmtId="166" fontId="31" fillId="0" borderId="1" xfId="0" applyNumberFormat="1" applyFont="1" applyBorder="1" applyAlignment="1">
      <alignment horizontal="center" vertical="center" wrapText="1"/>
    </xf>
    <xf numFmtId="49" fontId="31" fillId="0" borderId="0" xfId="0" applyNumberFormat="1" applyFont="1" applyFill="1" applyBorder="1" applyAlignment="1">
      <alignment horizontal="center"/>
    </xf>
    <xf numFmtId="49" fontId="31" fillId="0" borderId="0" xfId="0" applyNumberFormat="1" applyFont="1" applyFill="1" applyBorder="1" applyAlignment="1">
      <alignment horizontal="right"/>
    </xf>
    <xf numFmtId="0" fontId="31" fillId="0" borderId="0" xfId="0" applyFont="1" applyAlignment="1">
      <alignment horizontal="center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1" fillId="0" borderId="0" xfId="127" applyFont="1">
      <alignment horizontal="justify" vertical="top" wrapText="1"/>
    </xf>
    <xf numFmtId="169" fontId="31" fillId="0" borderId="0" xfId="90" applyNumberFormat="1" applyFont="1" applyAlignment="1">
      <alignment vertical="top" wrapText="1"/>
    </xf>
    <xf numFmtId="0" fontId="31" fillId="0" borderId="0" xfId="127" applyFont="1" applyAlignment="1">
      <alignment horizontal="right" vertical="top" wrapText="1"/>
    </xf>
    <xf numFmtId="0" fontId="31" fillId="0" borderId="0" xfId="127" applyFont="1" applyAlignment="1">
      <alignment vertical="top" wrapText="1"/>
    </xf>
    <xf numFmtId="0" fontId="31" fillId="0" borderId="0" xfId="127" applyFont="1" applyAlignment="1">
      <alignment horizontal="left" vertical="top" wrapText="1" indent="1"/>
    </xf>
    <xf numFmtId="0" fontId="31" fillId="0" borderId="0" xfId="127" applyFont="1" applyAlignment="1">
      <alignment vertical="top"/>
    </xf>
    <xf numFmtId="0" fontId="31" fillId="0" borderId="0" xfId="127" applyFont="1" applyAlignment="1">
      <alignment horizontal="center" vertical="top" wrapText="1"/>
    </xf>
    <xf numFmtId="0" fontId="31" fillId="0" borderId="0" xfId="127" applyFont="1" applyAlignment="1">
      <alignment horizontal="center" vertical="center" wrapText="1"/>
    </xf>
    <xf numFmtId="0" fontId="31" fillId="0" borderId="1" xfId="127" applyFont="1" applyBorder="1" applyAlignment="1">
      <alignment horizontal="center" vertical="center" wrapText="1"/>
    </xf>
    <xf numFmtId="0" fontId="31" fillId="0" borderId="1" xfId="127" applyFont="1" applyFill="1" applyBorder="1" applyAlignment="1">
      <alignment horizontal="left" vertical="center" wrapText="1" indent="1"/>
    </xf>
    <xf numFmtId="166" fontId="31" fillId="0" borderId="1" xfId="127" applyNumberFormat="1" applyFont="1" applyBorder="1" applyAlignment="1">
      <alignment horizontal="center" vertical="center" wrapText="1"/>
    </xf>
    <xf numFmtId="0" fontId="37" fillId="0" borderId="1" xfId="127" applyFont="1" applyBorder="1" applyAlignment="1">
      <alignment horizontal="left" vertical="center" wrapText="1" indent="1"/>
    </xf>
    <xf numFmtId="166" fontId="37" fillId="0" borderId="1" xfId="127" applyNumberFormat="1" applyFont="1" applyBorder="1" applyAlignment="1">
      <alignment horizontal="center" vertical="center" wrapText="1"/>
    </xf>
    <xf numFmtId="0" fontId="31" fillId="0" borderId="0" xfId="0" applyFont="1" applyAlignment="1">
      <alignment horizontal="justify"/>
    </xf>
    <xf numFmtId="0" fontId="31" fillId="0" borderId="1" xfId="127" applyFont="1" applyFill="1" applyBorder="1" applyAlignment="1">
      <alignment horizontal="center" vertical="center" wrapText="1"/>
    </xf>
    <xf numFmtId="166" fontId="31" fillId="0" borderId="1" xfId="127" applyNumberFormat="1" applyFont="1" applyFill="1" applyBorder="1" applyAlignment="1">
      <alignment horizontal="center" vertical="center" wrapText="1"/>
    </xf>
    <xf numFmtId="0" fontId="31" fillId="0" borderId="1" xfId="127" applyFont="1" applyFill="1" applyBorder="1" applyAlignment="1">
      <alignment horizontal="left" vertical="top" wrapText="1"/>
    </xf>
    <xf numFmtId="0" fontId="37" fillId="0" borderId="1" xfId="127" applyFont="1" applyFill="1" applyBorder="1" applyAlignment="1">
      <alignment horizontal="left" vertical="top" wrapText="1" indent="1"/>
    </xf>
    <xf numFmtId="166" fontId="37" fillId="0" borderId="1" xfId="127" applyNumberFormat="1" applyFont="1" applyFill="1" applyBorder="1" applyAlignment="1">
      <alignment horizontal="center" vertical="top" wrapText="1"/>
    </xf>
    <xf numFmtId="0" fontId="34" fillId="0" borderId="0" xfId="12" applyNumberFormat="1" applyFont="1" applyFill="1" applyAlignment="1">
      <alignment horizontal="right" vertical="top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3" xfId="12" applyNumberFormat="1" applyFont="1" applyFill="1" applyBorder="1" applyAlignment="1">
      <alignment horizontal="center" vertical="center" wrapText="1"/>
    </xf>
    <xf numFmtId="0" fontId="34" fillId="0" borderId="3" xfId="12" applyNumberFormat="1" applyFont="1" applyFill="1" applyBorder="1" applyAlignment="1">
      <alignment horizontal="left" vertical="center" wrapText="1"/>
    </xf>
    <xf numFmtId="0" fontId="31" fillId="0" borderId="1" xfId="127" applyFont="1" applyBorder="1" applyAlignment="1">
      <alignment horizontal="center" vertical="center" wrapText="1"/>
    </xf>
    <xf numFmtId="14" fontId="34" fillId="0" borderId="3" xfId="12" applyNumberFormat="1" applyFont="1" applyFill="1" applyBorder="1" applyAlignment="1">
      <alignment horizontal="center" vertical="center" wrapText="1"/>
    </xf>
    <xf numFmtId="0" fontId="34" fillId="0" borderId="3" xfId="12" applyNumberFormat="1" applyFont="1" applyFill="1" applyBorder="1" applyAlignment="1">
      <alignment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1" fillId="0" borderId="0" xfId="0" applyFont="1" applyAlignment="1">
      <alignment horizontal="right"/>
    </xf>
    <xf numFmtId="49" fontId="31" fillId="0" borderId="11" xfId="0" applyNumberFormat="1" applyFont="1" applyBorder="1" applyAlignment="1">
      <alignment horizontal="center" vertical="center" wrapText="1"/>
    </xf>
    <xf numFmtId="0" fontId="31" fillId="0" borderId="1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3" xfId="13" applyNumberFormat="1" applyFont="1" applyFill="1" applyBorder="1" applyAlignment="1">
      <alignment horizontal="center" vertical="center" wrapText="1"/>
    </xf>
    <xf numFmtId="166" fontId="34" fillId="0" borderId="3" xfId="13" applyNumberFormat="1" applyFont="1" applyFill="1" applyBorder="1" applyAlignment="1">
      <alignment horizontal="center" vertical="center" wrapText="1"/>
    </xf>
    <xf numFmtId="49" fontId="31" fillId="0" borderId="2" xfId="0" applyNumberFormat="1" applyFont="1" applyFill="1" applyBorder="1" applyAlignment="1">
      <alignment horizontal="center" vertical="center"/>
    </xf>
    <xf numFmtId="0" fontId="34" fillId="0" borderId="2" xfId="0" applyFont="1" applyFill="1" applyBorder="1" applyAlignment="1">
      <alignment horizontal="center" vertical="center" wrapText="1"/>
    </xf>
    <xf numFmtId="0" fontId="31" fillId="0" borderId="2" xfId="0" applyFont="1" applyFill="1" applyBorder="1" applyAlignment="1">
      <alignment horizontal="left" vertical="center" wrapText="1"/>
    </xf>
    <xf numFmtId="0" fontId="31" fillId="0" borderId="2" xfId="0" applyFont="1" applyFill="1" applyBorder="1" applyAlignment="1">
      <alignment horizontal="center" vertical="center" wrapText="1"/>
    </xf>
    <xf numFmtId="166" fontId="34" fillId="0" borderId="2" xfId="0" applyNumberFormat="1" applyFont="1" applyFill="1" applyBorder="1" applyAlignment="1">
      <alignment horizontal="center" vertical="center" wrapText="1"/>
    </xf>
    <xf numFmtId="0" fontId="31" fillId="0" borderId="1" xfId="0" applyFont="1" applyFill="1" applyBorder="1">
      <alignment wrapText="1"/>
    </xf>
    <xf numFmtId="0" fontId="31" fillId="0" borderId="0" xfId="0" applyFont="1" applyFill="1" applyBorder="1" applyAlignment="1">
      <alignment vertical="center" wrapText="1"/>
    </xf>
    <xf numFmtId="0" fontId="31" fillId="0" borderId="0" xfId="0" applyFont="1" applyFill="1" applyAlignment="1">
      <alignment horizontal="left" vertical="center" wrapText="1"/>
    </xf>
    <xf numFmtId="0" fontId="47" fillId="0" borderId="1" xfId="128" applyFont="1" applyBorder="1" applyAlignment="1">
      <alignment horizontal="left" vertical="center" wrapText="1"/>
    </xf>
    <xf numFmtId="0" fontId="47" fillId="0" borderId="1" xfId="128" applyFont="1" applyBorder="1" applyAlignment="1">
      <alignment horizontal="center" vertical="center" wrapText="1"/>
    </xf>
    <xf numFmtId="0" fontId="47" fillId="0" borderId="1" xfId="128" applyFont="1" applyFill="1" applyBorder="1" applyAlignment="1">
      <alignment horizontal="left" vertical="center" wrapText="1"/>
    </xf>
    <xf numFmtId="0" fontId="47" fillId="0" borderId="12" xfId="128" applyFont="1" applyFill="1" applyBorder="1" applyAlignment="1">
      <alignment vertical="center" wrapText="1"/>
    </xf>
    <xf numFmtId="166" fontId="31" fillId="0" borderId="11" xfId="116" applyNumberFormat="1" applyFont="1" applyBorder="1" applyAlignment="1">
      <alignment horizontal="center" vertical="center" wrapText="1"/>
    </xf>
    <xf numFmtId="49" fontId="31" fillId="0" borderId="0" xfId="129" applyNumberFormat="1" applyFont="1" applyFill="1" applyBorder="1" applyAlignment="1">
      <alignment horizontal="center" vertical="center"/>
    </xf>
    <xf numFmtId="0" fontId="31" fillId="0" borderId="0" xfId="129" applyFont="1" applyAlignment="1">
      <alignment vertical="center"/>
    </xf>
    <xf numFmtId="0" fontId="31" fillId="0" borderId="0" xfId="129" applyFont="1" applyFill="1" applyBorder="1" applyAlignment="1">
      <alignment horizontal="left" vertical="center" wrapText="1"/>
    </xf>
    <xf numFmtId="0" fontId="48" fillId="0" borderId="0" xfId="129" applyFont="1"/>
    <xf numFmtId="0" fontId="31" fillId="0" borderId="0" xfId="129" applyFont="1" applyAlignment="1">
      <alignment horizontal="center"/>
    </xf>
    <xf numFmtId="0" fontId="31" fillId="0" borderId="0" xfId="129" applyFont="1" applyFill="1"/>
    <xf numFmtId="0" fontId="37" fillId="0" borderId="0" xfId="129" applyFont="1" applyFill="1" applyBorder="1" applyAlignment="1">
      <alignment horizontal="center" vertical="center" wrapText="1"/>
    </xf>
    <xf numFmtId="0" fontId="37" fillId="0" borderId="1" xfId="129" applyFont="1" applyFill="1" applyBorder="1" applyAlignment="1">
      <alignment horizontal="center" vertical="center"/>
    </xf>
    <xf numFmtId="49" fontId="37" fillId="0" borderId="1" xfId="129" applyNumberFormat="1" applyFont="1" applyFill="1" applyBorder="1" applyAlignment="1">
      <alignment horizontal="center" vertical="center"/>
    </xf>
    <xf numFmtId="0" fontId="37" fillId="0" borderId="1" xfId="129" applyFont="1" applyFill="1" applyBorder="1" applyAlignment="1">
      <alignment horizontal="justify" vertical="center" wrapText="1"/>
    </xf>
    <xf numFmtId="167" fontId="37" fillId="0" borderId="1" xfId="129" applyNumberFormat="1" applyFont="1" applyFill="1" applyBorder="1" applyAlignment="1">
      <alignment horizontal="center" vertical="center"/>
    </xf>
    <xf numFmtId="49" fontId="31" fillId="0" borderId="1" xfId="129" applyNumberFormat="1" applyFont="1" applyFill="1" applyBorder="1" applyAlignment="1">
      <alignment horizontal="center" vertical="center"/>
    </xf>
    <xf numFmtId="0" fontId="31" fillId="0" borderId="1" xfId="129" applyFont="1" applyFill="1" applyBorder="1" applyAlignment="1">
      <alignment horizontal="justify" vertical="center" wrapText="1"/>
    </xf>
    <xf numFmtId="167" fontId="31" fillId="0" borderId="1" xfId="129" applyNumberFormat="1" applyFont="1" applyFill="1" applyBorder="1" applyAlignment="1">
      <alignment horizontal="center" vertical="center"/>
    </xf>
    <xf numFmtId="0" fontId="48" fillId="0" borderId="0" xfId="129" applyFont="1" applyFill="1"/>
    <xf numFmtId="0" fontId="31" fillId="0" borderId="1" xfId="129" applyFont="1" applyFill="1" applyBorder="1" applyAlignment="1">
      <alignment horizontal="justify" vertical="top" wrapText="1"/>
    </xf>
    <xf numFmtId="0" fontId="31" fillId="0" borderId="1" xfId="129" applyFont="1" applyFill="1" applyBorder="1" applyAlignment="1">
      <alignment horizontal="left" vertical="top" wrapText="1"/>
    </xf>
    <xf numFmtId="167" fontId="31" fillId="0" borderId="1" xfId="51" applyNumberFormat="1" applyFont="1" applyFill="1" applyBorder="1" applyAlignment="1">
      <alignment horizontal="center" vertical="center"/>
    </xf>
    <xf numFmtId="49" fontId="37" fillId="0" borderId="1" xfId="129" applyNumberFormat="1" applyFont="1" applyBorder="1" applyAlignment="1">
      <alignment horizontal="center" vertical="center"/>
    </xf>
    <xf numFmtId="49" fontId="31" fillId="0" borderId="1" xfId="129" applyNumberFormat="1" applyFont="1" applyBorder="1" applyAlignment="1">
      <alignment horizontal="center" vertical="center"/>
    </xf>
    <xf numFmtId="166" fontId="31" fillId="0" borderId="17" xfId="51" applyNumberFormat="1" applyFont="1" applyFill="1" applyBorder="1" applyAlignment="1">
      <alignment horizontal="center" vertical="center" wrapText="1"/>
    </xf>
    <xf numFmtId="167" fontId="31" fillId="0" borderId="1" xfId="129" applyNumberFormat="1" applyFont="1" applyFill="1" applyBorder="1" applyAlignment="1">
      <alignment horizontal="center" vertical="center" wrapText="1"/>
    </xf>
    <xf numFmtId="0" fontId="31" fillId="0" borderId="1" xfId="129" applyFont="1" applyBorder="1" applyAlignment="1">
      <alignment horizontal="center" vertical="center"/>
    </xf>
    <xf numFmtId="0" fontId="31" fillId="0" borderId="1" xfId="129" applyFont="1" applyFill="1" applyBorder="1" applyAlignment="1">
      <alignment horizontal="left" vertical="center" wrapText="1"/>
    </xf>
    <xf numFmtId="0" fontId="31" fillId="0" borderId="1" xfId="129" applyFont="1" applyFill="1" applyBorder="1" applyAlignment="1">
      <alignment horizontal="left" wrapText="1"/>
    </xf>
    <xf numFmtId="0" fontId="37" fillId="0" borderId="1" xfId="129" applyFont="1" applyFill="1" applyBorder="1" applyAlignment="1">
      <alignment horizontal="justify" vertical="top" wrapText="1"/>
    </xf>
    <xf numFmtId="49" fontId="31" fillId="0" borderId="1" xfId="129" applyNumberFormat="1" applyFont="1" applyFill="1" applyBorder="1" applyAlignment="1">
      <alignment horizontal="center" vertical="center" wrapText="1"/>
    </xf>
    <xf numFmtId="0" fontId="37" fillId="0" borderId="1" xfId="129" applyNumberFormat="1" applyFont="1" applyFill="1" applyBorder="1" applyAlignment="1" applyProtection="1">
      <alignment horizontal="center" vertical="center"/>
    </xf>
    <xf numFmtId="0" fontId="37" fillId="0" borderId="1" xfId="129" applyNumberFormat="1" applyFont="1" applyFill="1" applyBorder="1" applyAlignment="1" applyProtection="1">
      <alignment horizontal="justify" vertical="center" wrapText="1"/>
    </xf>
    <xf numFmtId="0" fontId="31" fillId="0" borderId="1" xfId="129" applyNumberFormat="1" applyFont="1" applyFill="1" applyBorder="1" applyAlignment="1" applyProtection="1">
      <alignment horizontal="center" vertical="center"/>
    </xf>
    <xf numFmtId="0" fontId="31" fillId="0" borderId="1" xfId="129" applyNumberFormat="1" applyFont="1" applyFill="1" applyBorder="1" applyAlignment="1" applyProtection="1">
      <alignment horizontal="justify" vertical="center" wrapText="1"/>
    </xf>
    <xf numFmtId="0" fontId="37" fillId="0" borderId="1" xfId="130" applyNumberFormat="1" applyFont="1" applyFill="1" applyBorder="1" applyAlignment="1" applyProtection="1">
      <alignment horizontal="center" vertical="center"/>
    </xf>
    <xf numFmtId="0" fontId="37" fillId="0" borderId="1" xfId="130" applyNumberFormat="1" applyFont="1" applyFill="1" applyBorder="1" applyAlignment="1" applyProtection="1">
      <alignment horizontal="justify" vertical="center" wrapText="1"/>
    </xf>
    <xf numFmtId="0" fontId="31" fillId="0" borderId="1" xfId="129" applyNumberFormat="1" applyFont="1" applyFill="1" applyBorder="1" applyAlignment="1" applyProtection="1">
      <alignment horizontal="center" vertical="center" wrapText="1"/>
    </xf>
    <xf numFmtId="0" fontId="31" fillId="0" borderId="1" xfId="130" applyNumberFormat="1" applyFont="1" applyFill="1" applyBorder="1" applyAlignment="1" applyProtection="1">
      <alignment horizontal="left" vertical="top" wrapText="1"/>
    </xf>
    <xf numFmtId="49" fontId="31" fillId="0" borderId="1" xfId="131" applyNumberFormat="1" applyFont="1" applyFill="1" applyBorder="1" applyAlignment="1">
      <alignment horizontal="center" vertical="center"/>
    </xf>
    <xf numFmtId="0" fontId="31" fillId="0" borderId="1" xfId="131" applyNumberFormat="1" applyFont="1" applyFill="1" applyBorder="1" applyAlignment="1" applyProtection="1">
      <alignment horizontal="justify" vertical="center" wrapText="1"/>
    </xf>
    <xf numFmtId="49" fontId="31" fillId="0" borderId="1" xfId="130" applyNumberFormat="1" applyFont="1" applyFill="1" applyBorder="1" applyAlignment="1">
      <alignment horizontal="center" vertical="center"/>
    </xf>
    <xf numFmtId="0" fontId="31" fillId="0" borderId="1" xfId="130" applyNumberFormat="1" applyFont="1" applyFill="1" applyBorder="1" applyAlignment="1" applyProtection="1">
      <alignment horizontal="justify" vertical="center" wrapText="1"/>
    </xf>
    <xf numFmtId="49" fontId="31" fillId="0" borderId="1" xfId="131" applyNumberFormat="1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justify" vertical="center" wrapText="1"/>
    </xf>
    <xf numFmtId="0" fontId="31" fillId="0" borderId="1" xfId="129" applyNumberFormat="1" applyFont="1" applyFill="1" applyBorder="1" applyAlignment="1" applyProtection="1">
      <alignment horizontal="justify" vertical="top" wrapText="1"/>
    </xf>
    <xf numFmtId="0" fontId="44" fillId="0" borderId="0" xfId="129" applyFont="1"/>
    <xf numFmtId="0" fontId="48" fillId="0" borderId="0" xfId="129" applyFont="1" applyAlignment="1">
      <alignment wrapText="1"/>
    </xf>
    <xf numFmtId="0" fontId="37" fillId="0" borderId="1" xfId="129" applyFont="1" applyFill="1" applyBorder="1" applyAlignment="1">
      <alignment horizontal="left" vertical="center" wrapText="1"/>
    </xf>
    <xf numFmtId="2" fontId="31" fillId="0" borderId="0" xfId="129" applyNumberFormat="1" applyFont="1" applyFill="1"/>
    <xf numFmtId="0" fontId="48" fillId="0" borderId="0" xfId="129" applyFont="1" applyFill="1" applyAlignment="1">
      <alignment wrapText="1"/>
    </xf>
    <xf numFmtId="4" fontId="31" fillId="0" borderId="0" xfId="129" applyNumberFormat="1" applyFont="1" applyFill="1"/>
    <xf numFmtId="49" fontId="37" fillId="0" borderId="1" xfId="0" applyNumberFormat="1" applyFont="1" applyBorder="1" applyAlignment="1">
      <alignment horizontal="center"/>
    </xf>
    <xf numFmtId="0" fontId="31" fillId="0" borderId="0" xfId="0" applyFont="1" applyAlignment="1">
      <alignment horizontal="right"/>
    </xf>
    <xf numFmtId="0" fontId="37" fillId="0" borderId="0" xfId="0" applyFont="1" applyAlignment="1">
      <alignment horizontal="center" wrapText="1"/>
    </xf>
    <xf numFmtId="49" fontId="31" fillId="0" borderId="12" xfId="0" applyNumberFormat="1" applyFont="1" applyBorder="1" applyAlignment="1">
      <alignment horizontal="center" vertical="center" wrapText="1"/>
    </xf>
    <xf numFmtId="49" fontId="31" fillId="0" borderId="16" xfId="0" applyNumberFormat="1" applyFont="1" applyBorder="1" applyAlignment="1">
      <alignment horizontal="center" vertical="center" wrapText="1"/>
    </xf>
    <xf numFmtId="49" fontId="31" fillId="0" borderId="11" xfId="0" applyNumberFormat="1" applyFont="1" applyBorder="1" applyAlignment="1">
      <alignment horizontal="center" vertical="center" wrapText="1"/>
    </xf>
    <xf numFmtId="0" fontId="31" fillId="0" borderId="12" xfId="0" applyFont="1" applyBorder="1" applyAlignment="1">
      <alignment horizontal="center" vertical="center" wrapText="1"/>
    </xf>
    <xf numFmtId="0" fontId="31" fillId="0" borderId="16" xfId="0" applyFont="1" applyBorder="1" applyAlignment="1">
      <alignment horizontal="center" vertical="center" wrapText="1"/>
    </xf>
    <xf numFmtId="0" fontId="31" fillId="0" borderId="11" xfId="0" applyFont="1" applyBorder="1" applyAlignment="1">
      <alignment horizontal="center" vertical="center" wrapText="1"/>
    </xf>
    <xf numFmtId="0" fontId="31" fillId="0" borderId="13" xfId="0" applyFont="1" applyBorder="1" applyAlignment="1">
      <alignment horizontal="center" vertical="center" wrapText="1"/>
    </xf>
    <xf numFmtId="0" fontId="31" fillId="0" borderId="14" xfId="0" applyFont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1" fillId="0" borderId="0" xfId="129" applyFont="1" applyFill="1" applyBorder="1" applyAlignment="1">
      <alignment horizontal="right" vertical="center" wrapText="1"/>
    </xf>
    <xf numFmtId="0" fontId="31" fillId="0" borderId="0" xfId="129" applyFont="1" applyFill="1" applyBorder="1" applyAlignment="1">
      <alignment horizontal="right" vertical="center"/>
    </xf>
    <xf numFmtId="0" fontId="37" fillId="0" borderId="0" xfId="129" applyFont="1" applyFill="1" applyBorder="1" applyAlignment="1">
      <alignment horizontal="center" vertical="center" wrapText="1"/>
    </xf>
    <xf numFmtId="49" fontId="37" fillId="0" borderId="1" xfId="129" applyNumberFormat="1" applyFont="1" applyFill="1" applyBorder="1" applyAlignment="1">
      <alignment horizontal="center" vertical="center" wrapText="1"/>
    </xf>
    <xf numFmtId="0" fontId="37" fillId="0" borderId="1" xfId="129" applyFont="1" applyFill="1" applyBorder="1" applyAlignment="1">
      <alignment horizontal="center" vertical="center" wrapText="1"/>
    </xf>
    <xf numFmtId="0" fontId="34" fillId="0" borderId="7" xfId="12" applyNumberFormat="1" applyFont="1" applyFill="1" applyBorder="1" applyAlignment="1">
      <alignment horizontal="center" vertical="center" wrapText="1"/>
    </xf>
    <xf numFmtId="0" fontId="34" fillId="0" borderId="8" xfId="12" applyNumberFormat="1" applyFont="1" applyFill="1" applyBorder="1" applyAlignment="1">
      <alignment horizontal="center" vertical="center" wrapText="1"/>
    </xf>
    <xf numFmtId="0" fontId="34" fillId="0" borderId="9" xfId="12" applyNumberFormat="1" applyFont="1" applyFill="1" applyBorder="1" applyAlignment="1">
      <alignment horizontal="center" vertical="center" wrapText="1"/>
    </xf>
    <xf numFmtId="0" fontId="34" fillId="0" borderId="0" xfId="12" applyNumberFormat="1" applyFont="1" applyFill="1" applyAlignment="1">
      <alignment horizontal="right" vertical="center" wrapText="1"/>
    </xf>
    <xf numFmtId="0" fontId="38" fillId="0" borderId="10" xfId="12" applyNumberFormat="1" applyFont="1" applyFill="1" applyBorder="1" applyAlignment="1">
      <alignment horizontal="center" vertical="center" wrapText="1"/>
    </xf>
    <xf numFmtId="0" fontId="34" fillId="0" borderId="4" xfId="12" applyNumberFormat="1" applyFont="1" applyFill="1" applyBorder="1" applyAlignment="1">
      <alignment horizontal="center" vertical="center" wrapText="1"/>
    </xf>
    <xf numFmtId="0" fontId="34" fillId="0" borderId="6" xfId="12" applyNumberFormat="1" applyFont="1" applyFill="1" applyBorder="1" applyAlignment="1">
      <alignment horizontal="center" vertical="center" wrapText="1"/>
    </xf>
    <xf numFmtId="0" fontId="34" fillId="0" borderId="5" xfId="12" applyNumberFormat="1" applyFont="1" applyFill="1" applyBorder="1" applyAlignment="1">
      <alignment horizontal="center" vertical="center" wrapText="1"/>
    </xf>
    <xf numFmtId="0" fontId="34" fillId="0" borderId="0" xfId="12" applyNumberFormat="1" applyFont="1" applyFill="1" applyAlignment="1">
      <alignment horizontal="right" vertical="top" wrapText="1"/>
    </xf>
    <xf numFmtId="0" fontId="38" fillId="0" borderId="0" xfId="12" applyNumberFormat="1" applyFont="1" applyFill="1" applyAlignment="1">
      <alignment horizontal="center" vertical="center" wrapText="1"/>
    </xf>
    <xf numFmtId="0" fontId="34" fillId="0" borderId="1" xfId="12" applyNumberFormat="1" applyFont="1" applyFill="1" applyBorder="1" applyAlignment="1">
      <alignment horizontal="center" vertical="center" wrapText="1"/>
    </xf>
    <xf numFmtId="0" fontId="31" fillId="0" borderId="1" xfId="12" applyNumberFormat="1" applyFont="1" applyFill="1" applyBorder="1" applyAlignment="1">
      <alignment horizontal="left" vertical="center" wrapText="1"/>
    </xf>
    <xf numFmtId="0" fontId="31" fillId="0" borderId="1" xfId="12" applyNumberFormat="1" applyFont="1" applyFill="1" applyBorder="1" applyAlignment="1">
      <alignment horizontal="center" vertical="center" wrapText="1"/>
    </xf>
    <xf numFmtId="0" fontId="34" fillId="0" borderId="3" xfId="12" applyNumberFormat="1" applyFont="1" applyFill="1" applyBorder="1" applyAlignment="1">
      <alignment horizontal="center" vertical="center" wrapText="1"/>
    </xf>
    <xf numFmtId="0" fontId="34" fillId="0" borderId="3" xfId="12" applyNumberFormat="1" applyFont="1" applyFill="1" applyBorder="1" applyAlignment="1">
      <alignment horizontal="left" vertical="center" wrapText="1"/>
    </xf>
    <xf numFmtId="0" fontId="34" fillId="0" borderId="0" xfId="13" applyNumberFormat="1" applyFont="1" applyFill="1" applyAlignment="1">
      <alignment horizontal="right" vertical="center" wrapText="1"/>
    </xf>
    <xf numFmtId="0" fontId="38" fillId="0" borderId="0" xfId="13" applyNumberFormat="1" applyFont="1" applyFill="1" applyAlignment="1">
      <alignment horizontal="center" vertical="center" wrapText="1"/>
    </xf>
    <xf numFmtId="0" fontId="34" fillId="0" borderId="3" xfId="13" applyNumberFormat="1" applyFont="1" applyFill="1" applyBorder="1" applyAlignment="1">
      <alignment horizontal="center" vertical="center" wrapText="1"/>
    </xf>
    <xf numFmtId="166" fontId="34" fillId="0" borderId="3" xfId="13" applyNumberFormat="1" applyFont="1" applyFill="1" applyBorder="1" applyAlignment="1">
      <alignment horizontal="center" vertical="center" wrapText="1"/>
    </xf>
    <xf numFmtId="0" fontId="31" fillId="0" borderId="13" xfId="116" applyFont="1" applyBorder="1" applyAlignment="1">
      <alignment horizontal="center" vertical="center" wrapText="1"/>
    </xf>
    <xf numFmtId="0" fontId="31" fillId="0" borderId="14" xfId="116" applyFont="1" applyBorder="1" applyAlignment="1">
      <alignment horizontal="center" vertical="center" wrapText="1"/>
    </xf>
    <xf numFmtId="0" fontId="37" fillId="0" borderId="0" xfId="116" applyFont="1" applyAlignment="1">
      <alignment horizontal="center"/>
    </xf>
    <xf numFmtId="0" fontId="31" fillId="0" borderId="1" xfId="116" applyFont="1" applyBorder="1" applyAlignment="1">
      <alignment horizontal="left" vertical="center" wrapText="1"/>
    </xf>
    <xf numFmtId="0" fontId="31" fillId="0" borderId="1" xfId="116" applyFont="1" applyBorder="1" applyAlignment="1">
      <alignment horizontal="center" vertical="center" wrapText="1"/>
    </xf>
    <xf numFmtId="0" fontId="31" fillId="0" borderId="2" xfId="116" applyFont="1" applyBorder="1" applyAlignment="1">
      <alignment horizontal="center" vertical="center" wrapText="1"/>
    </xf>
    <xf numFmtId="0" fontId="31" fillId="0" borderId="0" xfId="0" applyFont="1" applyFill="1" applyAlignment="1">
      <alignment horizontal="left" vertical="top" wrapText="1"/>
    </xf>
    <xf numFmtId="0" fontId="31" fillId="0" borderId="0" xfId="127" applyFont="1" applyAlignment="1">
      <alignment horizontal="left" vertical="center" wrapText="1"/>
    </xf>
    <xf numFmtId="0" fontId="31" fillId="0" borderId="12" xfId="127" applyFont="1" applyBorder="1" applyAlignment="1">
      <alignment horizontal="center" vertical="center" wrapText="1"/>
    </xf>
    <xf numFmtId="0" fontId="31" fillId="0" borderId="11" xfId="127" applyFont="1" applyBorder="1" applyAlignment="1">
      <alignment horizontal="center" vertical="center" wrapText="1"/>
    </xf>
    <xf numFmtId="0" fontId="31" fillId="0" borderId="1" xfId="127" applyFont="1" applyBorder="1" applyAlignment="1">
      <alignment horizontal="center" vertical="center" wrapText="1"/>
    </xf>
    <xf numFmtId="0" fontId="31" fillId="0" borderId="0" xfId="127" applyFont="1" applyAlignment="1">
      <alignment horizontal="right" vertical="top" wrapText="1"/>
    </xf>
    <xf numFmtId="169" fontId="31" fillId="0" borderId="0" xfId="90" applyNumberFormat="1" applyFont="1" applyAlignment="1">
      <alignment horizontal="right" vertical="top" wrapText="1"/>
    </xf>
    <xf numFmtId="0" fontId="37" fillId="0" borderId="0" xfId="127" applyFont="1" applyAlignment="1">
      <alignment horizontal="center" vertical="top" wrapText="1"/>
    </xf>
    <xf numFmtId="0" fontId="46" fillId="0" borderId="0" xfId="127" applyFont="1" applyAlignment="1">
      <alignment horizontal="left" vertical="center" wrapText="1"/>
    </xf>
  </cellXfs>
  <cellStyles count="132">
    <cellStyle name="Обычный" xfId="0" builtinId="0"/>
    <cellStyle name="Обычный 10" xfId="12"/>
    <cellStyle name="Обычный 10 2" xfId="94"/>
    <cellStyle name="Обычный 11" xfId="13"/>
    <cellStyle name="Обычный 11 2" xfId="35"/>
    <cellStyle name="Обычный 12" xfId="24"/>
    <cellStyle name="Обычный 13" xfId="25"/>
    <cellStyle name="Обычный 13 2" xfId="22"/>
    <cellStyle name="Обычный 13 2 2" xfId="36"/>
    <cellStyle name="Обычный 13 2 2 2" xfId="63"/>
    <cellStyle name="Обычный 13 2 3" xfId="37"/>
    <cellStyle name="Обычный 13 2 4" xfId="64"/>
    <cellStyle name="Обычный 13 2 5" xfId="84"/>
    <cellStyle name="Обычный 13 3" xfId="38"/>
    <cellStyle name="Обычный 13 4" xfId="65"/>
    <cellStyle name="Обычный 14" xfId="39"/>
    <cellStyle name="Обычный 15" xfId="34"/>
    <cellStyle name="Обычный 16" xfId="128"/>
    <cellStyle name="Обычный 2" xfId="1"/>
    <cellStyle name="Обычный 2 2" xfId="11"/>
    <cellStyle name="Обычный 2 2 2" xfId="40"/>
    <cellStyle name="Обычный 2 2 3" xfId="66"/>
    <cellStyle name="Обычный 2 3" xfId="14"/>
    <cellStyle name="Обычный 2 3 2" xfId="41"/>
    <cellStyle name="Обычный 2 3 3" xfId="67"/>
    <cellStyle name="Обычный 2 4" xfId="15"/>
    <cellStyle name="Обычный 2 4 2" xfId="42"/>
    <cellStyle name="Обычный 2 4 3" xfId="68"/>
    <cellStyle name="Обычный 2 5" xfId="16"/>
    <cellStyle name="Обычный 2 5 2" xfId="43"/>
    <cellStyle name="Обычный 2 5 3" xfId="69"/>
    <cellStyle name="Обычный 2 6" xfId="17"/>
    <cellStyle name="Обычный 2 6 2" xfId="44"/>
    <cellStyle name="Обычный 2 6 3" xfId="70"/>
    <cellStyle name="Обычный 2 7" xfId="18"/>
    <cellStyle name="Обычный 2 7 2" xfId="45"/>
    <cellStyle name="Обычный 2 7 3" xfId="71"/>
    <cellStyle name="Обычный 2 8" xfId="21"/>
    <cellStyle name="Обычный 2 8 2" xfId="26"/>
    <cellStyle name="Обычный 2 8 2 2" xfId="32"/>
    <cellStyle name="Обычный 2 8 2 3" xfId="61"/>
    <cellStyle name="Обычный 2 8 2 3 2" xfId="86"/>
    <cellStyle name="Обычный 2 8 2 3 3" xfId="88"/>
    <cellStyle name="Обычный 2 8 2 3 3 2" xfId="91"/>
    <cellStyle name="Обычный 2 8 2 3 3 2 2" xfId="109"/>
    <cellStyle name="Обычный 2 8 2 3 3 2 2 2" xfId="116"/>
    <cellStyle name="Обычный 2 8 2 3 3 3" xfId="95"/>
    <cellStyle name="Обычный 2 8 2 3 3 3 2" xfId="96"/>
    <cellStyle name="Обычный 2 8 2 3 3 3 2 2" xfId="98"/>
    <cellStyle name="Обычный 2 8 2 3 3 3 2 2 2" xfId="100"/>
    <cellStyle name="Обычный 2 8 2 3 3 3 2 2 2 2" xfId="103"/>
    <cellStyle name="Обычный 2 8 2 3 3 3 2 2 2 3" xfId="106"/>
    <cellStyle name="Обычный 2 8 2 3 3 3 2 2 2 3 2" xfId="111"/>
    <cellStyle name="Обычный 2 8 2 3 3 3 2 2 2 3 2 2" xfId="113"/>
    <cellStyle name="Обычный 2 8 2 3 3 3 2 2 2 3 2 2 2" xfId="118"/>
    <cellStyle name="Обычный 2 8 2 3 3 3 2 2 2 3 2 2 2 2" xfId="121"/>
    <cellStyle name="Обычный 2 8 2 3 3 3 2 2 2 3 2 2 2 2 2" xfId="124"/>
    <cellStyle name="Обычный 2 8 2 3 3 3 2 2 2 3 2 2 2 2 3" xfId="129"/>
    <cellStyle name="Обычный 2 8 2 3 3 3 2 2 3" xfId="115"/>
    <cellStyle name="Обычный 2 8 2 3 3 3 2 2 3 2" xfId="120"/>
    <cellStyle name="Обычный 2 8 2 3 3 3 2 2 3 2 2" xfId="123"/>
    <cellStyle name="Обычный 2 8 2 3 3 3 2 2 3 2 2 2" xfId="126"/>
    <cellStyle name="Обычный 2 8 2 3 3 3 2 2 3 2 2 3" xfId="131"/>
    <cellStyle name="Обычный 2 8 3" xfId="27"/>
    <cellStyle name="Обычный 2 8 3 2" xfId="46"/>
    <cellStyle name="Обычный 2 8 3 3" xfId="72"/>
    <cellStyle name="Обычный 2 8 4" xfId="28"/>
    <cellStyle name="Обычный 2 8 4 2" xfId="47"/>
    <cellStyle name="Обычный 2 8 4 3" xfId="73"/>
    <cellStyle name="Обычный 2 8 5" xfId="29"/>
    <cellStyle name="Обычный 2 8 5 2" xfId="48"/>
    <cellStyle name="Обычный 2 8 5 3" xfId="74"/>
    <cellStyle name="Обычный 2 8 6" xfId="49"/>
    <cellStyle name="Обычный 2 8 6 2" xfId="75"/>
    <cellStyle name="Обычный 2 8 7" xfId="31"/>
    <cellStyle name="Обычный 2 8 7 2" xfId="33"/>
    <cellStyle name="Обычный 2 8 7 3" xfId="62"/>
    <cellStyle name="Обычный 2 8 7 3 2" xfId="87"/>
    <cellStyle name="Обычный 2 8 7 3 3" xfId="89"/>
    <cellStyle name="Обычный 2 8 7 3 3 2" xfId="92"/>
    <cellStyle name="Обычный 2 8 7 3 3 3 2 2" xfId="102"/>
    <cellStyle name="Обычный 2 8 7 3 3 3 2 2 2" xfId="105"/>
    <cellStyle name="Обычный 2 8 7 3 3 3 2 2 3" xfId="108"/>
    <cellStyle name="Обычный 2 8 7 4" xfId="97"/>
    <cellStyle name="Обычный 2 8 7 4 2" xfId="99"/>
    <cellStyle name="Обычный 2 8 7 4 2 2" xfId="101"/>
    <cellStyle name="Обычный 2 8 7 4 2 2 2" xfId="104"/>
    <cellStyle name="Обычный 2 8 7 4 2 2 3" xfId="107"/>
    <cellStyle name="Обычный 2 8 7 4 2 2 3 2" xfId="112"/>
    <cellStyle name="Обычный 2 8 7 4 2 2 3 2 2" xfId="114"/>
    <cellStyle name="Обычный 2 8 7 4 2 2 3 2 2 2" xfId="119"/>
    <cellStyle name="Обычный 2 8 7 4 2 2 3 2 2 2 2" xfId="122"/>
    <cellStyle name="Обычный 2 8 7 4 2 2 3 2 2 2 2 2" xfId="125"/>
    <cellStyle name="Обычный 2 8 7 4 2 2 3 2 2 2 2 3" xfId="130"/>
    <cellStyle name="Обычный 2 8 8" xfId="50"/>
    <cellStyle name="Обычный 2 8 9" xfId="76"/>
    <cellStyle name="Обычный 2 9" xfId="51"/>
    <cellStyle name="Обычный 3" xfId="2"/>
    <cellStyle name="Обычный 3 2" xfId="52"/>
    <cellStyle name="Обычный 4" xfId="3"/>
    <cellStyle name="Обычный 4 2" xfId="9"/>
    <cellStyle name="Обычный 4 2 2" xfId="19"/>
    <cellStyle name="Обычный 4 2 2 2" xfId="20"/>
    <cellStyle name="Обычный 4 2 2 2 2" xfId="53"/>
    <cellStyle name="Обычный 4 2 2 2 3" xfId="77"/>
    <cellStyle name="Обычный 4 2 2 3" xfId="54"/>
    <cellStyle name="Обычный 4 2 2 4" xfId="78"/>
    <cellStyle name="Обычный 4 2 3" xfId="30"/>
    <cellStyle name="Обычный 4 2 3 2" xfId="23"/>
    <cellStyle name="Обычный 4 2 3 2 2" xfId="55"/>
    <cellStyle name="Обычный 4 2 3 2 2 2" xfId="79"/>
    <cellStyle name="Обычный 4 2 3 2 3" xfId="56"/>
    <cellStyle name="Обычный 4 2 3 2 4" xfId="80"/>
    <cellStyle name="Обычный 4 2 3 2 5" xfId="85"/>
    <cellStyle name="Обычный 4 2 3 3" xfId="57"/>
    <cellStyle name="Обычный 4 2 3 4" xfId="81"/>
    <cellStyle name="Обычный 4 2 4" xfId="58"/>
    <cellStyle name="Обычный 4 2 5" xfId="82"/>
    <cellStyle name="Обычный 4 2 6" xfId="93"/>
    <cellStyle name="Обычный 4 2 6 2" xfId="110"/>
    <cellStyle name="Обычный 4 2 6 2 2" xfId="117"/>
    <cellStyle name="Обычный 4 3" xfId="59"/>
    <cellStyle name="Обычный 4 4" xfId="83"/>
    <cellStyle name="Обычный 5" xfId="5"/>
    <cellStyle name="Обычный 6" xfId="6"/>
    <cellStyle name="Обычный 7" xfId="7"/>
    <cellStyle name="Обычный 8" xfId="8"/>
    <cellStyle name="Обычный 9" xfId="10"/>
    <cellStyle name="Обычный_приложение_Программа госзаимствований 2003" xfId="127"/>
    <cellStyle name="Финансовый [0] 2" xfId="90"/>
    <cellStyle name="Финансовый 2" xfId="4"/>
    <cellStyle name="Финансовый 2 2" xfId="6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>
      <selection activeCell="D26" sqref="D26"/>
    </sheetView>
  </sheetViews>
  <sheetFormatPr defaultColWidth="9.109375" defaultRowHeight="15.6" x14ac:dyDescent="0.3"/>
  <cols>
    <col min="1" max="1" width="30.5546875" style="185" customWidth="1"/>
    <col min="2" max="2" width="51.5546875" style="185" customWidth="1"/>
    <col min="3" max="3" width="11.6640625" style="195" customWidth="1"/>
    <col min="4" max="5" width="11.6640625" style="185" customWidth="1"/>
    <col min="6" max="16384" width="9.109375" style="185"/>
  </cols>
  <sheetData>
    <row r="1" spans="1:5" x14ac:dyDescent="0.3">
      <c r="A1" s="307" t="s">
        <v>338</v>
      </c>
      <c r="B1" s="307"/>
      <c r="C1" s="307"/>
      <c r="D1" s="307"/>
      <c r="E1" s="307"/>
    </row>
    <row r="2" spans="1:5" x14ac:dyDescent="0.3">
      <c r="A2" s="307" t="s">
        <v>339</v>
      </c>
      <c r="B2" s="307"/>
      <c r="C2" s="307"/>
      <c r="D2" s="307"/>
      <c r="E2" s="307"/>
    </row>
    <row r="3" spans="1:5" x14ac:dyDescent="0.3">
      <c r="A3" s="307" t="s">
        <v>359</v>
      </c>
      <c r="B3" s="307"/>
      <c r="C3" s="307"/>
      <c r="D3" s="307"/>
      <c r="E3" s="307"/>
    </row>
    <row r="5" spans="1:5" x14ac:dyDescent="0.3">
      <c r="A5" s="308" t="s">
        <v>340</v>
      </c>
      <c r="B5" s="308"/>
      <c r="C5" s="308"/>
      <c r="D5" s="308"/>
      <c r="E5" s="308"/>
    </row>
    <row r="6" spans="1:5" x14ac:dyDescent="0.3">
      <c r="A6" s="308" t="s">
        <v>387</v>
      </c>
      <c r="B6" s="308"/>
      <c r="C6" s="308"/>
      <c r="D6" s="308"/>
      <c r="E6" s="308"/>
    </row>
    <row r="8" spans="1:5" x14ac:dyDescent="0.3">
      <c r="A8" s="309" t="s">
        <v>341</v>
      </c>
      <c r="B8" s="312" t="s">
        <v>18</v>
      </c>
      <c r="C8" s="315" t="s">
        <v>87</v>
      </c>
      <c r="D8" s="316"/>
      <c r="E8" s="317"/>
    </row>
    <row r="9" spans="1:5" x14ac:dyDescent="0.3">
      <c r="A9" s="310"/>
      <c r="B9" s="313"/>
      <c r="C9" s="318" t="s">
        <v>255</v>
      </c>
      <c r="D9" s="318" t="s">
        <v>88</v>
      </c>
      <c r="E9" s="318"/>
    </row>
    <row r="10" spans="1:5" x14ac:dyDescent="0.3">
      <c r="A10" s="311"/>
      <c r="B10" s="314"/>
      <c r="C10" s="318"/>
      <c r="D10" s="239" t="s">
        <v>282</v>
      </c>
      <c r="E10" s="239" t="s">
        <v>386</v>
      </c>
    </row>
    <row r="11" spans="1:5" x14ac:dyDescent="0.3">
      <c r="A11" s="237" t="s">
        <v>3</v>
      </c>
      <c r="B11" s="238">
        <v>2</v>
      </c>
      <c r="C11" s="238">
        <v>3</v>
      </c>
      <c r="D11" s="187">
        <v>4</v>
      </c>
      <c r="E11" s="187">
        <v>5</v>
      </c>
    </row>
    <row r="12" spans="1:5" ht="31.2" x14ac:dyDescent="0.3">
      <c r="A12" s="188" t="s">
        <v>342</v>
      </c>
      <c r="B12" s="189" t="s">
        <v>440</v>
      </c>
      <c r="C12" s="190">
        <f>C13</f>
        <v>-26930.799999999999</v>
      </c>
      <c r="D12" s="190">
        <f t="shared" ref="D12:E15" si="0">D13</f>
        <v>0</v>
      </c>
      <c r="E12" s="190">
        <f t="shared" si="0"/>
        <v>0</v>
      </c>
    </row>
    <row r="13" spans="1:5" ht="46.8" x14ac:dyDescent="0.3">
      <c r="A13" s="184" t="s">
        <v>441</v>
      </c>
      <c r="B13" s="56" t="s">
        <v>442</v>
      </c>
      <c r="C13" s="191">
        <f>C14</f>
        <v>-26930.799999999999</v>
      </c>
      <c r="D13" s="191">
        <f t="shared" si="0"/>
        <v>0</v>
      </c>
      <c r="E13" s="191">
        <f t="shared" si="0"/>
        <v>0</v>
      </c>
    </row>
    <row r="14" spans="1:5" ht="46.8" x14ac:dyDescent="0.3">
      <c r="A14" s="184" t="s">
        <v>343</v>
      </c>
      <c r="B14" s="56" t="s">
        <v>443</v>
      </c>
      <c r="C14" s="191">
        <f>C15</f>
        <v>-26930.799999999999</v>
      </c>
      <c r="D14" s="191">
        <f t="shared" si="0"/>
        <v>0</v>
      </c>
      <c r="E14" s="191">
        <f t="shared" si="0"/>
        <v>0</v>
      </c>
    </row>
    <row r="15" spans="1:5" ht="62.4" x14ac:dyDescent="0.3">
      <c r="A15" s="184" t="s">
        <v>444</v>
      </c>
      <c r="B15" s="56" t="s">
        <v>445</v>
      </c>
      <c r="C15" s="191">
        <f>C16</f>
        <v>-26930.799999999999</v>
      </c>
      <c r="D15" s="191">
        <f t="shared" si="0"/>
        <v>0</v>
      </c>
      <c r="E15" s="191">
        <f t="shared" si="0"/>
        <v>0</v>
      </c>
    </row>
    <row r="16" spans="1:5" ht="62.4" x14ac:dyDescent="0.3">
      <c r="A16" s="184" t="s">
        <v>344</v>
      </c>
      <c r="B16" s="56" t="s">
        <v>345</v>
      </c>
      <c r="C16" s="191">
        <f>-12930.8-14000</f>
        <v>-26930.799999999999</v>
      </c>
      <c r="D16" s="191">
        <v>0</v>
      </c>
      <c r="E16" s="191">
        <v>0</v>
      </c>
    </row>
    <row r="17" spans="1:5" ht="31.2" x14ac:dyDescent="0.3">
      <c r="A17" s="188" t="s">
        <v>346</v>
      </c>
      <c r="B17" s="189" t="s">
        <v>446</v>
      </c>
      <c r="C17" s="190">
        <f>C18+C22</f>
        <v>0</v>
      </c>
      <c r="D17" s="190">
        <f t="shared" ref="D17:E17" si="1">D18+D22</f>
        <v>0</v>
      </c>
      <c r="E17" s="190">
        <f t="shared" si="1"/>
        <v>0</v>
      </c>
    </row>
    <row r="18" spans="1:5" x14ac:dyDescent="0.3">
      <c r="A18" s="184" t="s">
        <v>347</v>
      </c>
      <c r="B18" s="56" t="s">
        <v>348</v>
      </c>
      <c r="C18" s="191">
        <f t="shared" ref="C18:E20" si="2">C19</f>
        <v>-915355.4</v>
      </c>
      <c r="D18" s="191">
        <f t="shared" si="2"/>
        <v>-933295.7</v>
      </c>
      <c r="E18" s="191">
        <f t="shared" si="2"/>
        <v>-923196.7</v>
      </c>
    </row>
    <row r="19" spans="1:5" x14ac:dyDescent="0.3">
      <c r="A19" s="184" t="s">
        <v>349</v>
      </c>
      <c r="B19" s="56" t="s">
        <v>350</v>
      </c>
      <c r="C19" s="191">
        <f>C20</f>
        <v>-915355.4</v>
      </c>
      <c r="D19" s="191">
        <f t="shared" si="2"/>
        <v>-933295.7</v>
      </c>
      <c r="E19" s="191">
        <f t="shared" si="2"/>
        <v>-923196.7</v>
      </c>
    </row>
    <row r="20" spans="1:5" ht="31.2" x14ac:dyDescent="0.3">
      <c r="A20" s="184" t="s">
        <v>447</v>
      </c>
      <c r="B20" s="56" t="s">
        <v>448</v>
      </c>
      <c r="C20" s="191">
        <f>C21</f>
        <v>-915355.4</v>
      </c>
      <c r="D20" s="191">
        <f t="shared" si="2"/>
        <v>-933295.7</v>
      </c>
      <c r="E20" s="191">
        <f t="shared" si="2"/>
        <v>-923196.7</v>
      </c>
    </row>
    <row r="21" spans="1:5" ht="31.2" x14ac:dyDescent="0.3">
      <c r="A21" s="184" t="s">
        <v>351</v>
      </c>
      <c r="B21" s="56" t="s">
        <v>352</v>
      </c>
      <c r="C21" s="191">
        <v>-915355.4</v>
      </c>
      <c r="D21" s="239">
        <v>-933295.7</v>
      </c>
      <c r="E21" s="192">
        <v>-923196.7</v>
      </c>
    </row>
    <row r="22" spans="1:5" x14ac:dyDescent="0.3">
      <c r="A22" s="184" t="s">
        <v>353</v>
      </c>
      <c r="B22" s="56" t="s">
        <v>354</v>
      </c>
      <c r="C22" s="191">
        <f t="shared" ref="C22:E24" si="3">C23</f>
        <v>915355.4</v>
      </c>
      <c r="D22" s="191">
        <f t="shared" si="3"/>
        <v>933295.7</v>
      </c>
      <c r="E22" s="191">
        <f t="shared" si="3"/>
        <v>923196.7</v>
      </c>
    </row>
    <row r="23" spans="1:5" x14ac:dyDescent="0.3">
      <c r="A23" s="184" t="s">
        <v>355</v>
      </c>
      <c r="B23" s="56" t="s">
        <v>356</v>
      </c>
      <c r="C23" s="191">
        <f>C24</f>
        <v>915355.4</v>
      </c>
      <c r="D23" s="191">
        <f t="shared" si="3"/>
        <v>933295.7</v>
      </c>
      <c r="E23" s="191">
        <f t="shared" si="3"/>
        <v>923196.7</v>
      </c>
    </row>
    <row r="24" spans="1:5" ht="31.2" x14ac:dyDescent="0.3">
      <c r="A24" s="184" t="s">
        <v>449</v>
      </c>
      <c r="B24" s="56" t="s">
        <v>450</v>
      </c>
      <c r="C24" s="191">
        <f>C25</f>
        <v>915355.4</v>
      </c>
      <c r="D24" s="191">
        <f t="shared" si="3"/>
        <v>933295.7</v>
      </c>
      <c r="E24" s="191">
        <f t="shared" si="3"/>
        <v>923196.7</v>
      </c>
    </row>
    <row r="25" spans="1:5" ht="31.2" x14ac:dyDescent="0.3">
      <c r="A25" s="184" t="s">
        <v>357</v>
      </c>
      <c r="B25" s="56" t="s">
        <v>358</v>
      </c>
      <c r="C25" s="191">
        <f>888424.6+26930.8</f>
        <v>915355.4</v>
      </c>
      <c r="D25" s="192">
        <v>933295.7</v>
      </c>
      <c r="E25" s="192">
        <v>923196.7</v>
      </c>
    </row>
    <row r="26" spans="1:5" x14ac:dyDescent="0.3">
      <c r="A26" s="306" t="s">
        <v>451</v>
      </c>
      <c r="B26" s="306"/>
      <c r="C26" s="190">
        <f>C17+C12</f>
        <v>-26930.799999999999</v>
      </c>
      <c r="D26" s="190">
        <f>D17+D12</f>
        <v>0</v>
      </c>
      <c r="E26" s="190">
        <f>E17+E12</f>
        <v>0</v>
      </c>
    </row>
    <row r="28" spans="1:5" x14ac:dyDescent="0.3">
      <c r="A28" s="193"/>
      <c r="B28" s="194"/>
    </row>
    <row r="29" spans="1:5" x14ac:dyDescent="0.3">
      <c r="B29" s="236"/>
    </row>
  </sheetData>
  <mergeCells count="11">
    <mergeCell ref="A26:B26"/>
    <mergeCell ref="A1:E1"/>
    <mergeCell ref="A2:E2"/>
    <mergeCell ref="A3:E3"/>
    <mergeCell ref="A5:E5"/>
    <mergeCell ref="A6:E6"/>
    <mergeCell ref="A8:A10"/>
    <mergeCell ref="B8:B10"/>
    <mergeCell ref="C8:E8"/>
    <mergeCell ref="C9:C10"/>
    <mergeCell ref="D9:E9"/>
  </mergeCells>
  <pageMargins left="0.59055118110236227" right="0.19685039370078741" top="0.19685039370078741" bottom="0.19685039370078741" header="0.51181102362204722" footer="0.51181102362204722"/>
  <pageSetup paperSize="9" scale="8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3"/>
  <sheetViews>
    <sheetView zoomScale="75" zoomScaleNormal="75" workbookViewId="0">
      <selection activeCell="L13" sqref="L13"/>
    </sheetView>
  </sheetViews>
  <sheetFormatPr defaultColWidth="9.109375" defaultRowHeight="15.6" x14ac:dyDescent="0.3"/>
  <cols>
    <col min="1" max="1" width="31.6640625" style="262" bestFit="1" customWidth="1"/>
    <col min="2" max="2" width="66.5546875" style="259" customWidth="1"/>
    <col min="3" max="3" width="12.44140625" style="263" customWidth="1"/>
    <col min="4" max="5" width="12.6640625" style="263" customWidth="1"/>
    <col min="6" max="16384" width="9.109375" style="261"/>
  </cols>
  <sheetData>
    <row r="1" spans="1:5" x14ac:dyDescent="0.3">
      <c r="A1" s="258"/>
      <c r="C1" s="260"/>
      <c r="D1" s="319" t="s">
        <v>459</v>
      </c>
      <c r="E1" s="319"/>
    </row>
    <row r="2" spans="1:5" x14ac:dyDescent="0.3">
      <c r="A2" s="320" t="s">
        <v>460</v>
      </c>
      <c r="B2" s="320"/>
      <c r="C2" s="320"/>
      <c r="D2" s="320"/>
      <c r="E2" s="320"/>
    </row>
    <row r="3" spans="1:5" x14ac:dyDescent="0.3">
      <c r="B3" s="320" t="s">
        <v>461</v>
      </c>
      <c r="C3" s="320"/>
      <c r="D3" s="320"/>
      <c r="E3" s="320"/>
    </row>
    <row r="4" spans="1:5" x14ac:dyDescent="0.3">
      <c r="A4" s="258"/>
      <c r="B4" s="260"/>
    </row>
    <row r="5" spans="1:5" ht="50.25" customHeight="1" x14ac:dyDescent="0.3">
      <c r="A5" s="321" t="s">
        <v>462</v>
      </c>
      <c r="B5" s="321"/>
      <c r="C5" s="321"/>
      <c r="D5" s="321"/>
      <c r="E5" s="321"/>
    </row>
    <row r="6" spans="1:5" x14ac:dyDescent="0.3">
      <c r="A6" s="264"/>
      <c r="B6" s="264"/>
    </row>
    <row r="7" spans="1:5" ht="15.75" customHeight="1" x14ac:dyDescent="0.3">
      <c r="A7" s="322" t="s">
        <v>463</v>
      </c>
      <c r="B7" s="323" t="s">
        <v>464</v>
      </c>
      <c r="C7" s="323" t="s">
        <v>87</v>
      </c>
      <c r="D7" s="323"/>
      <c r="E7" s="323"/>
    </row>
    <row r="8" spans="1:5" x14ac:dyDescent="0.3">
      <c r="A8" s="322"/>
      <c r="B8" s="323"/>
      <c r="C8" s="265" t="s">
        <v>255</v>
      </c>
      <c r="D8" s="265" t="s">
        <v>282</v>
      </c>
      <c r="E8" s="265" t="s">
        <v>386</v>
      </c>
    </row>
    <row r="9" spans="1:5" x14ac:dyDescent="0.3">
      <c r="A9" s="266" t="s">
        <v>465</v>
      </c>
      <c r="B9" s="267" t="s">
        <v>466</v>
      </c>
      <c r="C9" s="268">
        <f>C10+C16+C26+C39+C47+C50+C64+C70+C76</f>
        <v>414523.10000000003</v>
      </c>
      <c r="D9" s="268">
        <f t="shared" ref="D9:E9" si="0">D10+D16+D26+D39+D47+D50+D64+D70+D76</f>
        <v>391190.2</v>
      </c>
      <c r="E9" s="268">
        <f t="shared" si="0"/>
        <v>381236.2</v>
      </c>
    </row>
    <row r="10" spans="1:5" x14ac:dyDescent="0.3">
      <c r="A10" s="266" t="s">
        <v>467</v>
      </c>
      <c r="B10" s="267" t="s">
        <v>468</v>
      </c>
      <c r="C10" s="268">
        <f t="shared" ref="C10:E10" si="1">C11</f>
        <v>248294.1</v>
      </c>
      <c r="D10" s="268">
        <f t="shared" si="1"/>
        <v>239343.9</v>
      </c>
      <c r="E10" s="268">
        <f t="shared" si="1"/>
        <v>229835.8</v>
      </c>
    </row>
    <row r="11" spans="1:5" x14ac:dyDescent="0.3">
      <c r="A11" s="266" t="s">
        <v>469</v>
      </c>
      <c r="B11" s="267" t="s">
        <v>470</v>
      </c>
      <c r="C11" s="268">
        <f t="shared" ref="C11:E11" si="2">C12+C13+C14+C15</f>
        <v>248294.1</v>
      </c>
      <c r="D11" s="268">
        <f t="shared" si="2"/>
        <v>239343.9</v>
      </c>
      <c r="E11" s="268">
        <f t="shared" si="2"/>
        <v>229835.8</v>
      </c>
    </row>
    <row r="12" spans="1:5" ht="78" x14ac:dyDescent="0.3">
      <c r="A12" s="269" t="s">
        <v>471</v>
      </c>
      <c r="B12" s="270" t="s">
        <v>472</v>
      </c>
      <c r="C12" s="271">
        <v>242946.6</v>
      </c>
      <c r="D12" s="271">
        <v>234088.2</v>
      </c>
      <c r="E12" s="271">
        <v>224680.2</v>
      </c>
    </row>
    <row r="13" spans="1:5" ht="109.2" x14ac:dyDescent="0.3">
      <c r="A13" s="269" t="s">
        <v>473</v>
      </c>
      <c r="B13" s="270" t="s">
        <v>474</v>
      </c>
      <c r="C13" s="271">
        <v>1703.9</v>
      </c>
      <c r="D13" s="271">
        <v>1645.6</v>
      </c>
      <c r="E13" s="271">
        <v>1583.3</v>
      </c>
    </row>
    <row r="14" spans="1:5" ht="46.8" x14ac:dyDescent="0.3">
      <c r="A14" s="269" t="s">
        <v>475</v>
      </c>
      <c r="B14" s="270" t="s">
        <v>476</v>
      </c>
      <c r="C14" s="271">
        <v>1964.5</v>
      </c>
      <c r="D14" s="271">
        <v>1897.3</v>
      </c>
      <c r="E14" s="271">
        <v>1825.4</v>
      </c>
    </row>
    <row r="15" spans="1:5" ht="46.8" x14ac:dyDescent="0.3">
      <c r="A15" s="269" t="s">
        <v>477</v>
      </c>
      <c r="B15" s="270" t="s">
        <v>478</v>
      </c>
      <c r="C15" s="271">
        <v>1679.1</v>
      </c>
      <c r="D15" s="271">
        <v>1712.8</v>
      </c>
      <c r="E15" s="271">
        <v>1746.9</v>
      </c>
    </row>
    <row r="16" spans="1:5" ht="46.8" x14ac:dyDescent="0.3">
      <c r="A16" s="266" t="s">
        <v>479</v>
      </c>
      <c r="B16" s="267" t="s">
        <v>480</v>
      </c>
      <c r="C16" s="268">
        <f t="shared" ref="C16:E16" si="3">C17</f>
        <v>3182.9</v>
      </c>
      <c r="D16" s="268">
        <f t="shared" si="3"/>
        <v>3664.7999999999997</v>
      </c>
      <c r="E16" s="268">
        <f t="shared" si="3"/>
        <v>3664.7999999999997</v>
      </c>
    </row>
    <row r="17" spans="1:5" s="272" customFormat="1" ht="31.2" x14ac:dyDescent="0.3">
      <c r="A17" s="266" t="s">
        <v>481</v>
      </c>
      <c r="B17" s="267" t="s">
        <v>482</v>
      </c>
      <c r="C17" s="268">
        <f t="shared" ref="C17:E17" si="4">C18+C20+C22+C24</f>
        <v>3182.9</v>
      </c>
      <c r="D17" s="268">
        <f t="shared" si="4"/>
        <v>3664.7999999999997</v>
      </c>
      <c r="E17" s="268">
        <f t="shared" si="4"/>
        <v>3664.7999999999997</v>
      </c>
    </row>
    <row r="18" spans="1:5" s="272" customFormat="1" ht="76.5" customHeight="1" x14ac:dyDescent="0.3">
      <c r="A18" s="269" t="s">
        <v>483</v>
      </c>
      <c r="B18" s="270" t="s">
        <v>484</v>
      </c>
      <c r="C18" s="271">
        <f t="shared" ref="C18:E18" si="5">C19</f>
        <v>1151.0999999999999</v>
      </c>
      <c r="D18" s="271">
        <f t="shared" si="5"/>
        <v>1686.9</v>
      </c>
      <c r="E18" s="271">
        <f t="shared" si="5"/>
        <v>1686.9</v>
      </c>
    </row>
    <row r="19" spans="1:5" s="272" customFormat="1" ht="109.2" x14ac:dyDescent="0.3">
      <c r="A19" s="269" t="s">
        <v>485</v>
      </c>
      <c r="B19" s="273" t="s">
        <v>486</v>
      </c>
      <c r="C19" s="271">
        <v>1151.0999999999999</v>
      </c>
      <c r="D19" s="271">
        <v>1686.9</v>
      </c>
      <c r="E19" s="271">
        <v>1686.9</v>
      </c>
    </row>
    <row r="20" spans="1:5" s="272" customFormat="1" ht="84" customHeight="1" x14ac:dyDescent="0.3">
      <c r="A20" s="269" t="s">
        <v>487</v>
      </c>
      <c r="B20" s="273" t="s">
        <v>488</v>
      </c>
      <c r="C20" s="271">
        <f t="shared" ref="C20:E20" si="6">C21</f>
        <v>7.4</v>
      </c>
      <c r="D20" s="271">
        <f t="shared" si="6"/>
        <v>8.3000000000000007</v>
      </c>
      <c r="E20" s="271">
        <f t="shared" si="6"/>
        <v>8.3000000000000007</v>
      </c>
    </row>
    <row r="21" spans="1:5" s="272" customFormat="1" ht="124.8" x14ac:dyDescent="0.3">
      <c r="A21" s="269" t="s">
        <v>489</v>
      </c>
      <c r="B21" s="274" t="s">
        <v>490</v>
      </c>
      <c r="C21" s="271">
        <v>7.4</v>
      </c>
      <c r="D21" s="271">
        <v>8.3000000000000007</v>
      </c>
      <c r="E21" s="271">
        <v>8.3000000000000007</v>
      </c>
    </row>
    <row r="22" spans="1:5" s="272" customFormat="1" ht="66" customHeight="1" x14ac:dyDescent="0.3">
      <c r="A22" s="269" t="s">
        <v>491</v>
      </c>
      <c r="B22" s="274" t="s">
        <v>492</v>
      </c>
      <c r="C22" s="271">
        <f t="shared" ref="C22:E22" si="7">C23</f>
        <v>2232.8000000000002</v>
      </c>
      <c r="D22" s="271">
        <f t="shared" si="7"/>
        <v>2183.6999999999998</v>
      </c>
      <c r="E22" s="271">
        <f t="shared" si="7"/>
        <v>2183.6999999999998</v>
      </c>
    </row>
    <row r="23" spans="1:5" s="272" customFormat="1" ht="114.75" customHeight="1" x14ac:dyDescent="0.3">
      <c r="A23" s="269" t="s">
        <v>493</v>
      </c>
      <c r="B23" s="274" t="s">
        <v>494</v>
      </c>
      <c r="C23" s="271">
        <v>2232.8000000000002</v>
      </c>
      <c r="D23" s="271">
        <v>2183.6999999999998</v>
      </c>
      <c r="E23" s="271">
        <v>2183.6999999999998</v>
      </c>
    </row>
    <row r="24" spans="1:5" s="272" customFormat="1" ht="66.75" customHeight="1" x14ac:dyDescent="0.3">
      <c r="A24" s="269" t="s">
        <v>495</v>
      </c>
      <c r="B24" s="274" t="s">
        <v>496</v>
      </c>
      <c r="C24" s="271">
        <f t="shared" ref="C24:E24" si="8">C25</f>
        <v>-208.4</v>
      </c>
      <c r="D24" s="271">
        <f t="shared" si="8"/>
        <v>-214.1</v>
      </c>
      <c r="E24" s="271">
        <f t="shared" si="8"/>
        <v>-214.1</v>
      </c>
    </row>
    <row r="25" spans="1:5" s="272" customFormat="1" ht="113.25" customHeight="1" x14ac:dyDescent="0.3">
      <c r="A25" s="269" t="s">
        <v>497</v>
      </c>
      <c r="B25" s="273" t="s">
        <v>498</v>
      </c>
      <c r="C25" s="271">
        <v>-208.4</v>
      </c>
      <c r="D25" s="271">
        <v>-214.1</v>
      </c>
      <c r="E25" s="271">
        <v>-214.1</v>
      </c>
    </row>
    <row r="26" spans="1:5" s="272" customFormat="1" x14ac:dyDescent="0.3">
      <c r="A26" s="266" t="s">
        <v>499</v>
      </c>
      <c r="B26" s="267" t="s">
        <v>500</v>
      </c>
      <c r="C26" s="268">
        <f t="shared" ref="C26:E26" si="9">C35+C37+C27</f>
        <v>36847.199999999997</v>
      </c>
      <c r="D26" s="268">
        <f t="shared" si="9"/>
        <v>36849.800000000003</v>
      </c>
      <c r="E26" s="268">
        <f t="shared" si="9"/>
        <v>36843.5</v>
      </c>
    </row>
    <row r="27" spans="1:5" s="272" customFormat="1" ht="31.2" x14ac:dyDescent="0.3">
      <c r="A27" s="266" t="s">
        <v>501</v>
      </c>
      <c r="B27" s="267" t="s">
        <v>502</v>
      </c>
      <c r="C27" s="268">
        <f t="shared" ref="C27:E27" si="10">C28+C31+C34</f>
        <v>21355.200000000001</v>
      </c>
      <c r="D27" s="268">
        <f t="shared" si="10"/>
        <v>28714.799999999999</v>
      </c>
      <c r="E27" s="268">
        <f t="shared" si="10"/>
        <v>28076.499999999996</v>
      </c>
    </row>
    <row r="28" spans="1:5" s="272" customFormat="1" ht="31.2" x14ac:dyDescent="0.3">
      <c r="A28" s="269" t="s">
        <v>503</v>
      </c>
      <c r="B28" s="270" t="s">
        <v>504</v>
      </c>
      <c r="C28" s="271">
        <f t="shared" ref="C28:E28" si="11">C29+C30</f>
        <v>15781.400000000001</v>
      </c>
      <c r="D28" s="271">
        <f t="shared" si="11"/>
        <v>21545.5</v>
      </c>
      <c r="E28" s="271">
        <f t="shared" si="11"/>
        <v>21174.1</v>
      </c>
    </row>
    <row r="29" spans="1:5" s="272" customFormat="1" ht="31.2" x14ac:dyDescent="0.3">
      <c r="A29" s="269" t="s">
        <v>505</v>
      </c>
      <c r="B29" s="270" t="s">
        <v>504</v>
      </c>
      <c r="C29" s="271">
        <v>15781.2</v>
      </c>
      <c r="D29" s="271">
        <v>21545.200000000001</v>
      </c>
      <c r="E29" s="271">
        <v>21173.8</v>
      </c>
    </row>
    <row r="30" spans="1:5" s="272" customFormat="1" ht="46.8" x14ac:dyDescent="0.3">
      <c r="A30" s="269" t="s">
        <v>506</v>
      </c>
      <c r="B30" s="270" t="s">
        <v>507</v>
      </c>
      <c r="C30" s="271">
        <v>0.2</v>
      </c>
      <c r="D30" s="271">
        <v>0.3</v>
      </c>
      <c r="E30" s="271">
        <v>0.3</v>
      </c>
    </row>
    <row r="31" spans="1:5" s="272" customFormat="1" ht="46.8" x14ac:dyDescent="0.3">
      <c r="A31" s="269" t="s">
        <v>508</v>
      </c>
      <c r="B31" s="270" t="s">
        <v>509</v>
      </c>
      <c r="C31" s="271">
        <f t="shared" ref="C31:E31" si="12">C32+C33</f>
        <v>5573.5</v>
      </c>
      <c r="D31" s="271">
        <f t="shared" si="12"/>
        <v>7169</v>
      </c>
      <c r="E31" s="271">
        <f t="shared" si="12"/>
        <v>6902.1</v>
      </c>
    </row>
    <row r="32" spans="1:5" s="272" customFormat="1" ht="62.4" x14ac:dyDescent="0.3">
      <c r="A32" s="269" t="s">
        <v>510</v>
      </c>
      <c r="B32" s="270" t="s">
        <v>511</v>
      </c>
      <c r="C32" s="271">
        <v>5573.2</v>
      </c>
      <c r="D32" s="271">
        <v>7168.7</v>
      </c>
      <c r="E32" s="271">
        <v>6901.8</v>
      </c>
    </row>
    <row r="33" spans="1:5" s="272" customFormat="1" ht="46.8" x14ac:dyDescent="0.3">
      <c r="A33" s="269" t="s">
        <v>512</v>
      </c>
      <c r="B33" s="270" t="s">
        <v>513</v>
      </c>
      <c r="C33" s="271">
        <v>0.3</v>
      </c>
      <c r="D33" s="271">
        <v>0.3</v>
      </c>
      <c r="E33" s="271">
        <v>0.3</v>
      </c>
    </row>
    <row r="34" spans="1:5" s="272" customFormat="1" ht="46.8" x14ac:dyDescent="0.3">
      <c r="A34" s="269" t="s">
        <v>514</v>
      </c>
      <c r="B34" s="270" t="s">
        <v>515</v>
      </c>
      <c r="C34" s="271">
        <v>0.3</v>
      </c>
      <c r="D34" s="271">
        <v>0.3</v>
      </c>
      <c r="E34" s="271">
        <v>0.3</v>
      </c>
    </row>
    <row r="35" spans="1:5" s="272" customFormat="1" ht="31.2" x14ac:dyDescent="0.3">
      <c r="A35" s="266" t="s">
        <v>516</v>
      </c>
      <c r="B35" s="267" t="s">
        <v>517</v>
      </c>
      <c r="C35" s="268">
        <f t="shared" ref="C35:E35" si="13">C36</f>
        <v>7812</v>
      </c>
      <c r="D35" s="268">
        <f t="shared" si="13"/>
        <v>0</v>
      </c>
      <c r="E35" s="268">
        <f t="shared" si="13"/>
        <v>0</v>
      </c>
    </row>
    <row r="36" spans="1:5" s="272" customFormat="1" ht="31.2" x14ac:dyDescent="0.3">
      <c r="A36" s="269" t="s">
        <v>518</v>
      </c>
      <c r="B36" s="270" t="s">
        <v>517</v>
      </c>
      <c r="C36" s="275">
        <v>7812</v>
      </c>
      <c r="D36" s="275">
        <v>0</v>
      </c>
      <c r="E36" s="275">
        <v>0</v>
      </c>
    </row>
    <row r="37" spans="1:5" s="272" customFormat="1" ht="31.2" x14ac:dyDescent="0.3">
      <c r="A37" s="276" t="s">
        <v>519</v>
      </c>
      <c r="B37" s="267" t="s">
        <v>520</v>
      </c>
      <c r="C37" s="268">
        <f t="shared" ref="C37:E37" si="14">C38</f>
        <v>7680</v>
      </c>
      <c r="D37" s="268">
        <f t="shared" si="14"/>
        <v>8135</v>
      </c>
      <c r="E37" s="268">
        <f t="shared" si="14"/>
        <v>8767</v>
      </c>
    </row>
    <row r="38" spans="1:5" s="272" customFormat="1" ht="31.2" x14ac:dyDescent="0.3">
      <c r="A38" s="277" t="s">
        <v>521</v>
      </c>
      <c r="B38" s="270" t="s">
        <v>522</v>
      </c>
      <c r="C38" s="278">
        <v>7680</v>
      </c>
      <c r="D38" s="278">
        <v>8135</v>
      </c>
      <c r="E38" s="278">
        <v>8767</v>
      </c>
    </row>
    <row r="39" spans="1:5" s="272" customFormat="1" x14ac:dyDescent="0.3">
      <c r="A39" s="266" t="s">
        <v>523</v>
      </c>
      <c r="B39" s="267" t="s">
        <v>524</v>
      </c>
      <c r="C39" s="268">
        <f t="shared" ref="C39:E39" si="15">C40+C42</f>
        <v>62810</v>
      </c>
      <c r="D39" s="268">
        <f t="shared" si="15"/>
        <v>63310</v>
      </c>
      <c r="E39" s="268">
        <f t="shared" si="15"/>
        <v>63837</v>
      </c>
    </row>
    <row r="40" spans="1:5" s="272" customFormat="1" x14ac:dyDescent="0.3">
      <c r="A40" s="266" t="s">
        <v>525</v>
      </c>
      <c r="B40" s="267" t="s">
        <v>526</v>
      </c>
      <c r="C40" s="268">
        <f t="shared" ref="C40:E40" si="16">C41</f>
        <v>16603</v>
      </c>
      <c r="D40" s="268">
        <f t="shared" si="16"/>
        <v>16835</v>
      </c>
      <c r="E40" s="268">
        <f t="shared" si="16"/>
        <v>17071</v>
      </c>
    </row>
    <row r="41" spans="1:5" s="272" customFormat="1" ht="46.8" x14ac:dyDescent="0.3">
      <c r="A41" s="269" t="s">
        <v>527</v>
      </c>
      <c r="B41" s="270" t="s">
        <v>528</v>
      </c>
      <c r="C41" s="279">
        <v>16603</v>
      </c>
      <c r="D41" s="279">
        <v>16835</v>
      </c>
      <c r="E41" s="279">
        <v>17071</v>
      </c>
    </row>
    <row r="42" spans="1:5" s="272" customFormat="1" x14ac:dyDescent="0.3">
      <c r="A42" s="266" t="s">
        <v>529</v>
      </c>
      <c r="B42" s="267" t="s">
        <v>530</v>
      </c>
      <c r="C42" s="268">
        <f t="shared" ref="C42:E42" si="17">C43+C45</f>
        <v>46207</v>
      </c>
      <c r="D42" s="268">
        <f t="shared" si="17"/>
        <v>46475</v>
      </c>
      <c r="E42" s="268">
        <f t="shared" si="17"/>
        <v>46766</v>
      </c>
    </row>
    <row r="43" spans="1:5" s="272" customFormat="1" x14ac:dyDescent="0.3">
      <c r="A43" s="269" t="s">
        <v>531</v>
      </c>
      <c r="B43" s="270" t="s">
        <v>532</v>
      </c>
      <c r="C43" s="271">
        <f t="shared" ref="C43:E43" si="18">C44</f>
        <v>37828</v>
      </c>
      <c r="D43" s="271">
        <f t="shared" si="18"/>
        <v>38113</v>
      </c>
      <c r="E43" s="271">
        <f t="shared" si="18"/>
        <v>38429</v>
      </c>
    </row>
    <row r="44" spans="1:5" s="272" customFormat="1" ht="31.2" x14ac:dyDescent="0.3">
      <c r="A44" s="269" t="s">
        <v>533</v>
      </c>
      <c r="B44" s="270" t="s">
        <v>534</v>
      </c>
      <c r="C44" s="279">
        <v>37828</v>
      </c>
      <c r="D44" s="279">
        <v>38113</v>
      </c>
      <c r="E44" s="279">
        <v>38429</v>
      </c>
    </row>
    <row r="45" spans="1:5" s="272" customFormat="1" x14ac:dyDescent="0.3">
      <c r="A45" s="269" t="s">
        <v>535</v>
      </c>
      <c r="B45" s="270" t="s">
        <v>536</v>
      </c>
      <c r="C45" s="271">
        <f t="shared" ref="C45:E45" si="19">C46</f>
        <v>8379</v>
      </c>
      <c r="D45" s="271">
        <f t="shared" si="19"/>
        <v>8362</v>
      </c>
      <c r="E45" s="271">
        <f t="shared" si="19"/>
        <v>8337</v>
      </c>
    </row>
    <row r="46" spans="1:5" s="272" customFormat="1" ht="31.2" x14ac:dyDescent="0.3">
      <c r="A46" s="269" t="s">
        <v>537</v>
      </c>
      <c r="B46" s="270" t="s">
        <v>538</v>
      </c>
      <c r="C46" s="279">
        <v>8379</v>
      </c>
      <c r="D46" s="279">
        <v>8362</v>
      </c>
      <c r="E46" s="279">
        <v>8337</v>
      </c>
    </row>
    <row r="47" spans="1:5" s="272" customFormat="1" x14ac:dyDescent="0.3">
      <c r="A47" s="266" t="s">
        <v>539</v>
      </c>
      <c r="B47" s="267" t="s">
        <v>540</v>
      </c>
      <c r="C47" s="268">
        <f t="shared" ref="C47:E48" si="20">C48</f>
        <v>6175</v>
      </c>
      <c r="D47" s="268">
        <f t="shared" si="20"/>
        <v>6175</v>
      </c>
      <c r="E47" s="268">
        <f t="shared" si="20"/>
        <v>6175</v>
      </c>
    </row>
    <row r="48" spans="1:5" s="272" customFormat="1" ht="31.2" x14ac:dyDescent="0.3">
      <c r="A48" s="266" t="s">
        <v>541</v>
      </c>
      <c r="B48" s="267" t="s">
        <v>542</v>
      </c>
      <c r="C48" s="268">
        <f t="shared" si="20"/>
        <v>6175</v>
      </c>
      <c r="D48" s="268">
        <f t="shared" si="20"/>
        <v>6175</v>
      </c>
      <c r="E48" s="268">
        <f t="shared" si="20"/>
        <v>6175</v>
      </c>
    </row>
    <row r="49" spans="1:5" s="272" customFormat="1" ht="46.8" x14ac:dyDescent="0.3">
      <c r="A49" s="269" t="s">
        <v>543</v>
      </c>
      <c r="B49" s="270" t="s">
        <v>544</v>
      </c>
      <c r="C49" s="279">
        <v>6175</v>
      </c>
      <c r="D49" s="279">
        <v>6175</v>
      </c>
      <c r="E49" s="279">
        <v>6175</v>
      </c>
    </row>
    <row r="50" spans="1:5" s="272" customFormat="1" ht="46.8" x14ac:dyDescent="0.3">
      <c r="A50" s="266" t="s">
        <v>545</v>
      </c>
      <c r="B50" s="267" t="s">
        <v>546</v>
      </c>
      <c r="C50" s="268">
        <f t="shared" ref="C50:E50" si="21">C51+C58+C61</f>
        <v>28125.800000000003</v>
      </c>
      <c r="D50" s="268">
        <f t="shared" si="21"/>
        <v>27718.7</v>
      </c>
      <c r="E50" s="268">
        <f t="shared" si="21"/>
        <v>27258.2</v>
      </c>
    </row>
    <row r="51" spans="1:5" s="272" customFormat="1" ht="93.6" x14ac:dyDescent="0.3">
      <c r="A51" s="266" t="s">
        <v>547</v>
      </c>
      <c r="B51" s="267" t="s">
        <v>548</v>
      </c>
      <c r="C51" s="268">
        <f t="shared" ref="C51:E51" si="22">C52+C54+C56</f>
        <v>25878.400000000001</v>
      </c>
      <c r="D51" s="268">
        <f t="shared" si="22"/>
        <v>25518.7</v>
      </c>
      <c r="E51" s="268">
        <f t="shared" si="22"/>
        <v>25105.600000000002</v>
      </c>
    </row>
    <row r="52" spans="1:5" s="272" customFormat="1" ht="62.4" x14ac:dyDescent="0.3">
      <c r="A52" s="269" t="s">
        <v>549</v>
      </c>
      <c r="B52" s="270" t="s">
        <v>550</v>
      </c>
      <c r="C52" s="271">
        <f t="shared" ref="C52:E52" si="23">C53</f>
        <v>12453</v>
      </c>
      <c r="D52" s="271">
        <f t="shared" si="23"/>
        <v>12093.3</v>
      </c>
      <c r="E52" s="271">
        <f t="shared" si="23"/>
        <v>11680.2</v>
      </c>
    </row>
    <row r="53" spans="1:5" s="272" customFormat="1" ht="78" x14ac:dyDescent="0.3">
      <c r="A53" s="269" t="s">
        <v>551</v>
      </c>
      <c r="B53" s="270" t="s">
        <v>552</v>
      </c>
      <c r="C53" s="271">
        <v>12453</v>
      </c>
      <c r="D53" s="271">
        <v>12093.3</v>
      </c>
      <c r="E53" s="271">
        <v>11680.2</v>
      </c>
    </row>
    <row r="54" spans="1:5" s="272" customFormat="1" ht="78" x14ac:dyDescent="0.3">
      <c r="A54" s="269" t="s">
        <v>553</v>
      </c>
      <c r="B54" s="270" t="s">
        <v>554</v>
      </c>
      <c r="C54" s="279">
        <f t="shared" ref="C54:E54" si="24">C55</f>
        <v>1351.2</v>
      </c>
      <c r="D54" s="279">
        <f t="shared" si="24"/>
        <v>1351.2</v>
      </c>
      <c r="E54" s="279">
        <f t="shared" si="24"/>
        <v>1351.2</v>
      </c>
    </row>
    <row r="55" spans="1:5" s="272" customFormat="1" ht="78" x14ac:dyDescent="0.3">
      <c r="A55" s="269" t="s">
        <v>555</v>
      </c>
      <c r="B55" s="270" t="s">
        <v>556</v>
      </c>
      <c r="C55" s="279">
        <v>1351.2</v>
      </c>
      <c r="D55" s="279">
        <v>1351.2</v>
      </c>
      <c r="E55" s="279">
        <v>1351.2</v>
      </c>
    </row>
    <row r="56" spans="1:5" s="272" customFormat="1" ht="46.8" x14ac:dyDescent="0.3">
      <c r="A56" s="269" t="s">
        <v>557</v>
      </c>
      <c r="B56" s="270" t="s">
        <v>558</v>
      </c>
      <c r="C56" s="271">
        <f t="shared" ref="C56:E56" si="25">C57</f>
        <v>12074.2</v>
      </c>
      <c r="D56" s="271">
        <f t="shared" si="25"/>
        <v>12074.2</v>
      </c>
      <c r="E56" s="271">
        <f t="shared" si="25"/>
        <v>12074.2</v>
      </c>
    </row>
    <row r="57" spans="1:5" s="272" customFormat="1" ht="31.2" x14ac:dyDescent="0.3">
      <c r="A57" s="269" t="s">
        <v>559</v>
      </c>
      <c r="B57" s="270" t="s">
        <v>560</v>
      </c>
      <c r="C57" s="271">
        <v>12074.2</v>
      </c>
      <c r="D57" s="271">
        <v>12074.2</v>
      </c>
      <c r="E57" s="271">
        <v>12074.2</v>
      </c>
    </row>
    <row r="58" spans="1:5" s="272" customFormat="1" ht="31.2" x14ac:dyDescent="0.3">
      <c r="A58" s="266" t="s">
        <v>561</v>
      </c>
      <c r="B58" s="267" t="s">
        <v>562</v>
      </c>
      <c r="C58" s="268">
        <f t="shared" ref="C58:E59" si="26">C59</f>
        <v>26</v>
      </c>
      <c r="D58" s="268">
        <f t="shared" si="26"/>
        <v>26</v>
      </c>
      <c r="E58" s="268">
        <f t="shared" si="26"/>
        <v>26</v>
      </c>
    </row>
    <row r="59" spans="1:5" s="272" customFormat="1" ht="46.8" x14ac:dyDescent="0.3">
      <c r="A59" s="269" t="s">
        <v>563</v>
      </c>
      <c r="B59" s="270" t="s">
        <v>564</v>
      </c>
      <c r="C59" s="271">
        <f t="shared" si="26"/>
        <v>26</v>
      </c>
      <c r="D59" s="271">
        <f t="shared" si="26"/>
        <v>26</v>
      </c>
      <c r="E59" s="271">
        <f t="shared" si="26"/>
        <v>26</v>
      </c>
    </row>
    <row r="60" spans="1:5" s="272" customFormat="1" ht="46.8" x14ac:dyDescent="0.3">
      <c r="A60" s="269" t="s">
        <v>565</v>
      </c>
      <c r="B60" s="270" t="s">
        <v>566</v>
      </c>
      <c r="C60" s="271">
        <v>26</v>
      </c>
      <c r="D60" s="271">
        <v>26</v>
      </c>
      <c r="E60" s="271">
        <v>26</v>
      </c>
    </row>
    <row r="61" spans="1:5" s="272" customFormat="1" ht="93.6" x14ac:dyDescent="0.3">
      <c r="A61" s="266" t="s">
        <v>567</v>
      </c>
      <c r="B61" s="267" t="s">
        <v>568</v>
      </c>
      <c r="C61" s="268">
        <f t="shared" ref="C61:E62" si="27">C62</f>
        <v>2221.4</v>
      </c>
      <c r="D61" s="268">
        <f t="shared" si="27"/>
        <v>2174</v>
      </c>
      <c r="E61" s="268">
        <f t="shared" si="27"/>
        <v>2126.6</v>
      </c>
    </row>
    <row r="62" spans="1:5" s="272" customFormat="1" ht="78" x14ac:dyDescent="0.3">
      <c r="A62" s="269" t="s">
        <v>569</v>
      </c>
      <c r="B62" s="270" t="s">
        <v>570</v>
      </c>
      <c r="C62" s="271">
        <f t="shared" si="27"/>
        <v>2221.4</v>
      </c>
      <c r="D62" s="271">
        <f t="shared" si="27"/>
        <v>2174</v>
      </c>
      <c r="E62" s="271">
        <f t="shared" si="27"/>
        <v>2126.6</v>
      </c>
    </row>
    <row r="63" spans="1:5" s="272" customFormat="1" ht="78" x14ac:dyDescent="0.3">
      <c r="A63" s="269" t="s">
        <v>571</v>
      </c>
      <c r="B63" s="270" t="s">
        <v>572</v>
      </c>
      <c r="C63" s="271">
        <v>2221.4</v>
      </c>
      <c r="D63" s="271">
        <v>2174</v>
      </c>
      <c r="E63" s="271">
        <v>2126.6</v>
      </c>
    </row>
    <row r="64" spans="1:5" s="272" customFormat="1" ht="31.2" x14ac:dyDescent="0.3">
      <c r="A64" s="266" t="s">
        <v>573</v>
      </c>
      <c r="B64" s="267" t="s">
        <v>574</v>
      </c>
      <c r="C64" s="268">
        <f t="shared" ref="C64:E64" si="28">C65</f>
        <v>240.70000000000002</v>
      </c>
      <c r="D64" s="268">
        <f t="shared" si="28"/>
        <v>250.29999999999998</v>
      </c>
      <c r="E64" s="268">
        <f t="shared" si="28"/>
        <v>260.3</v>
      </c>
    </row>
    <row r="65" spans="1:5" s="272" customFormat="1" x14ac:dyDescent="0.3">
      <c r="A65" s="266" t="s">
        <v>575</v>
      </c>
      <c r="B65" s="267" t="s">
        <v>576</v>
      </c>
      <c r="C65" s="268">
        <f t="shared" ref="C65:E65" si="29">SUM(C66:C68)</f>
        <v>240.70000000000002</v>
      </c>
      <c r="D65" s="268">
        <f t="shared" si="29"/>
        <v>250.29999999999998</v>
      </c>
      <c r="E65" s="268">
        <f t="shared" si="29"/>
        <v>260.3</v>
      </c>
    </row>
    <row r="66" spans="1:5" s="272" customFormat="1" ht="31.2" x14ac:dyDescent="0.3">
      <c r="A66" s="280" t="s">
        <v>577</v>
      </c>
      <c r="B66" s="281" t="s">
        <v>578</v>
      </c>
      <c r="C66" s="271">
        <v>69.900000000000006</v>
      </c>
      <c r="D66" s="271">
        <v>72.7</v>
      </c>
      <c r="E66" s="271">
        <v>75.599999999999994</v>
      </c>
    </row>
    <row r="67" spans="1:5" s="272" customFormat="1" x14ac:dyDescent="0.3">
      <c r="A67" s="280" t="s">
        <v>579</v>
      </c>
      <c r="B67" s="282" t="s">
        <v>580</v>
      </c>
      <c r="C67" s="271">
        <v>166.9</v>
      </c>
      <c r="D67" s="271">
        <v>173.5</v>
      </c>
      <c r="E67" s="271">
        <v>180.5</v>
      </c>
    </row>
    <row r="68" spans="1:5" s="272" customFormat="1" x14ac:dyDescent="0.3">
      <c r="A68" s="280" t="s">
        <v>581</v>
      </c>
      <c r="B68" s="282" t="s">
        <v>582</v>
      </c>
      <c r="C68" s="271">
        <f t="shared" ref="C68:E68" si="30">C69</f>
        <v>3.9</v>
      </c>
      <c r="D68" s="271">
        <f t="shared" si="30"/>
        <v>4.0999999999999996</v>
      </c>
      <c r="E68" s="271">
        <f t="shared" si="30"/>
        <v>4.2</v>
      </c>
    </row>
    <row r="69" spans="1:5" s="272" customFormat="1" x14ac:dyDescent="0.3">
      <c r="A69" s="280" t="s">
        <v>583</v>
      </c>
      <c r="B69" s="282" t="s">
        <v>584</v>
      </c>
      <c r="C69" s="271">
        <v>3.9</v>
      </c>
      <c r="D69" s="271">
        <v>4.0999999999999996</v>
      </c>
      <c r="E69" s="271">
        <v>4.2</v>
      </c>
    </row>
    <row r="70" spans="1:5" s="272" customFormat="1" ht="31.2" x14ac:dyDescent="0.3">
      <c r="A70" s="266" t="s">
        <v>585</v>
      </c>
      <c r="B70" s="267" t="s">
        <v>586</v>
      </c>
      <c r="C70" s="268">
        <f t="shared" ref="C70:E70" si="31">C71+C74</f>
        <v>26950.7</v>
      </c>
      <c r="D70" s="268">
        <f t="shared" si="31"/>
        <v>12005.5</v>
      </c>
      <c r="E70" s="268">
        <f t="shared" si="31"/>
        <v>11504.9</v>
      </c>
    </row>
    <row r="71" spans="1:5" s="272" customFormat="1" ht="31.2" x14ac:dyDescent="0.3">
      <c r="A71" s="266" t="s">
        <v>587</v>
      </c>
      <c r="B71" s="267" t="s">
        <v>588</v>
      </c>
      <c r="C71" s="268">
        <f t="shared" ref="C71:E72" si="32">C72</f>
        <v>1446.2</v>
      </c>
      <c r="D71" s="268">
        <f t="shared" si="32"/>
        <v>1264.8</v>
      </c>
      <c r="E71" s="268">
        <f t="shared" si="32"/>
        <v>1536.6</v>
      </c>
    </row>
    <row r="72" spans="1:5" s="272" customFormat="1" ht="31.2" x14ac:dyDescent="0.3">
      <c r="A72" s="269" t="s">
        <v>589</v>
      </c>
      <c r="B72" s="270" t="s">
        <v>590</v>
      </c>
      <c r="C72" s="271">
        <f t="shared" si="32"/>
        <v>1446.2</v>
      </c>
      <c r="D72" s="271">
        <f t="shared" si="32"/>
        <v>1264.8</v>
      </c>
      <c r="E72" s="271">
        <f t="shared" si="32"/>
        <v>1536.6</v>
      </c>
    </row>
    <row r="73" spans="1:5" s="272" customFormat="1" ht="46.8" x14ac:dyDescent="0.3">
      <c r="A73" s="269" t="s">
        <v>591</v>
      </c>
      <c r="B73" s="270" t="s">
        <v>592</v>
      </c>
      <c r="C73" s="271">
        <v>1446.2</v>
      </c>
      <c r="D73" s="271">
        <v>1264.8</v>
      </c>
      <c r="E73" s="271">
        <v>1536.6</v>
      </c>
    </row>
    <row r="74" spans="1:5" s="272" customFormat="1" ht="31.2" x14ac:dyDescent="0.3">
      <c r="A74" s="266" t="s">
        <v>593</v>
      </c>
      <c r="B74" s="283" t="s">
        <v>594</v>
      </c>
      <c r="C74" s="268">
        <f t="shared" ref="C74:E74" si="33">C75</f>
        <v>25504.5</v>
      </c>
      <c r="D74" s="268">
        <f t="shared" si="33"/>
        <v>10740.7</v>
      </c>
      <c r="E74" s="268">
        <f t="shared" si="33"/>
        <v>9968.2999999999993</v>
      </c>
    </row>
    <row r="75" spans="1:5" s="272" customFormat="1" ht="46.8" x14ac:dyDescent="0.3">
      <c r="A75" s="269" t="s">
        <v>595</v>
      </c>
      <c r="B75" s="273" t="s">
        <v>596</v>
      </c>
      <c r="C75" s="271">
        <f>11504.5+14000</f>
        <v>25504.5</v>
      </c>
      <c r="D75" s="271">
        <v>10740.7</v>
      </c>
      <c r="E75" s="271">
        <v>9968.2999999999993</v>
      </c>
    </row>
    <row r="76" spans="1:5" s="272" customFormat="1" x14ac:dyDescent="0.3">
      <c r="A76" s="266" t="s">
        <v>597</v>
      </c>
      <c r="B76" s="283" t="s">
        <v>598</v>
      </c>
      <c r="C76" s="268">
        <f>C77+C98+C103+C100</f>
        <v>1896.7</v>
      </c>
      <c r="D76" s="268">
        <f t="shared" ref="D76:E76" si="34">D77+D98+D103+D100</f>
        <v>1872.2</v>
      </c>
      <c r="E76" s="268">
        <f t="shared" si="34"/>
        <v>1856.7</v>
      </c>
    </row>
    <row r="77" spans="1:5" s="272" customFormat="1" ht="46.8" x14ac:dyDescent="0.3">
      <c r="A77" s="266" t="s">
        <v>599</v>
      </c>
      <c r="B77" s="283" t="s">
        <v>600</v>
      </c>
      <c r="C77" s="268">
        <f>C88+C90+C96+C78+C80+C82+C84+C92+C94+C86</f>
        <v>808.6</v>
      </c>
      <c r="D77" s="268">
        <f t="shared" ref="D77:E77" si="35">D88+D90+D96+D78+D80+D82+D84+D92+D94+D86</f>
        <v>811.1</v>
      </c>
      <c r="E77" s="268">
        <f t="shared" si="35"/>
        <v>808.6</v>
      </c>
    </row>
    <row r="78" spans="1:5" s="272" customFormat="1" ht="51.75" customHeight="1" x14ac:dyDescent="0.3">
      <c r="A78" s="284" t="s">
        <v>601</v>
      </c>
      <c r="B78" s="273" t="s">
        <v>602</v>
      </c>
      <c r="C78" s="271">
        <f t="shared" ref="C78:E78" si="36">C79</f>
        <v>18.399999999999999</v>
      </c>
      <c r="D78" s="271">
        <f t="shared" si="36"/>
        <v>18.399999999999999</v>
      </c>
      <c r="E78" s="271">
        <f t="shared" si="36"/>
        <v>18.399999999999999</v>
      </c>
    </row>
    <row r="79" spans="1:5" s="272" customFormat="1" ht="78" x14ac:dyDescent="0.3">
      <c r="A79" s="269" t="s">
        <v>603</v>
      </c>
      <c r="B79" s="273" t="s">
        <v>604</v>
      </c>
      <c r="C79" s="271">
        <f>2.4+16</f>
        <v>18.399999999999999</v>
      </c>
      <c r="D79" s="271">
        <f>2.4+16</f>
        <v>18.399999999999999</v>
      </c>
      <c r="E79" s="271">
        <f>2.4+16</f>
        <v>18.399999999999999</v>
      </c>
    </row>
    <row r="80" spans="1:5" s="272" customFormat="1" ht="78" x14ac:dyDescent="0.3">
      <c r="A80" s="269" t="s">
        <v>605</v>
      </c>
      <c r="B80" s="273" t="s">
        <v>606</v>
      </c>
      <c r="C80" s="271">
        <f t="shared" ref="C80:E80" si="37">C81</f>
        <v>4.5</v>
      </c>
      <c r="D80" s="271">
        <f t="shared" si="37"/>
        <v>4.5</v>
      </c>
      <c r="E80" s="271">
        <f t="shared" si="37"/>
        <v>4.5</v>
      </c>
    </row>
    <row r="81" spans="1:5" s="272" customFormat="1" ht="93.6" x14ac:dyDescent="0.3">
      <c r="A81" s="269" t="s">
        <v>607</v>
      </c>
      <c r="B81" s="273" t="s">
        <v>608</v>
      </c>
      <c r="C81" s="271">
        <f>0.5+4</f>
        <v>4.5</v>
      </c>
      <c r="D81" s="271">
        <f>0.5+4</f>
        <v>4.5</v>
      </c>
      <c r="E81" s="271">
        <f>0.5+4</f>
        <v>4.5</v>
      </c>
    </row>
    <row r="82" spans="1:5" s="272" customFormat="1" ht="62.4" x14ac:dyDescent="0.3">
      <c r="A82" s="269" t="s">
        <v>609</v>
      </c>
      <c r="B82" s="273" t="s">
        <v>610</v>
      </c>
      <c r="C82" s="271">
        <f>C83</f>
        <v>25.400000000000002</v>
      </c>
      <c r="D82" s="271">
        <f t="shared" ref="D82:E82" si="38">D83</f>
        <v>25.400000000000002</v>
      </c>
      <c r="E82" s="271">
        <f t="shared" si="38"/>
        <v>25.400000000000002</v>
      </c>
    </row>
    <row r="83" spans="1:5" s="272" customFormat="1" ht="78" x14ac:dyDescent="0.3">
      <c r="A83" s="269" t="s">
        <v>611</v>
      </c>
      <c r="B83" s="273" t="s">
        <v>612</v>
      </c>
      <c r="C83" s="271">
        <f>0+2.3+20+3.1</f>
        <v>25.400000000000002</v>
      </c>
      <c r="D83" s="271">
        <f t="shared" ref="D83:E83" si="39">0+2.3+20+3.1</f>
        <v>25.400000000000002</v>
      </c>
      <c r="E83" s="271">
        <f t="shared" si="39"/>
        <v>25.400000000000002</v>
      </c>
    </row>
    <row r="84" spans="1:5" s="272" customFormat="1" ht="62.4" x14ac:dyDescent="0.3">
      <c r="A84" s="269" t="s">
        <v>613</v>
      </c>
      <c r="B84" s="273" t="s">
        <v>614</v>
      </c>
      <c r="C84" s="271">
        <f t="shared" ref="C84:E84" si="40">C85</f>
        <v>2.5</v>
      </c>
      <c r="D84" s="271">
        <f t="shared" si="40"/>
        <v>2.5</v>
      </c>
      <c r="E84" s="271">
        <f t="shared" si="40"/>
        <v>2.5</v>
      </c>
    </row>
    <row r="85" spans="1:5" s="272" customFormat="1" ht="93.6" x14ac:dyDescent="0.3">
      <c r="A85" s="269" t="s">
        <v>615</v>
      </c>
      <c r="B85" s="273" t="s">
        <v>616</v>
      </c>
      <c r="C85" s="271">
        <v>2.5</v>
      </c>
      <c r="D85" s="271">
        <v>2.5</v>
      </c>
      <c r="E85" s="271">
        <v>2.5</v>
      </c>
    </row>
    <row r="86" spans="1:5" s="272" customFormat="1" ht="62.4" x14ac:dyDescent="0.3">
      <c r="A86" s="269" t="s">
        <v>617</v>
      </c>
      <c r="B86" s="273" t="s">
        <v>618</v>
      </c>
      <c r="C86" s="271">
        <f t="shared" ref="C86:E86" si="41">C87</f>
        <v>5.2</v>
      </c>
      <c r="D86" s="271">
        <f t="shared" si="41"/>
        <v>5.2</v>
      </c>
      <c r="E86" s="271">
        <f t="shared" si="41"/>
        <v>5.2</v>
      </c>
    </row>
    <row r="87" spans="1:5" s="272" customFormat="1" ht="78" x14ac:dyDescent="0.3">
      <c r="A87" s="269" t="s">
        <v>619</v>
      </c>
      <c r="B87" s="273" t="s">
        <v>620</v>
      </c>
      <c r="C87" s="271">
        <v>5.2</v>
      </c>
      <c r="D87" s="271">
        <v>5.2</v>
      </c>
      <c r="E87" s="271">
        <v>5.2</v>
      </c>
    </row>
    <row r="88" spans="1:5" s="272" customFormat="1" ht="78" x14ac:dyDescent="0.3">
      <c r="A88" s="269" t="s">
        <v>621</v>
      </c>
      <c r="B88" s="273" t="s">
        <v>622</v>
      </c>
      <c r="C88" s="271">
        <f t="shared" ref="C88:E88" si="42">C89</f>
        <v>157</v>
      </c>
      <c r="D88" s="271">
        <f t="shared" si="42"/>
        <v>157</v>
      </c>
      <c r="E88" s="271">
        <f t="shared" si="42"/>
        <v>157</v>
      </c>
    </row>
    <row r="89" spans="1:5" s="272" customFormat="1" ht="93.6" x14ac:dyDescent="0.3">
      <c r="A89" s="269" t="s">
        <v>623</v>
      </c>
      <c r="B89" s="273" t="s">
        <v>624</v>
      </c>
      <c r="C89" s="271">
        <f>155.6+1.4</f>
        <v>157</v>
      </c>
      <c r="D89" s="271">
        <f t="shared" ref="D89:E89" si="43">155.6+1.4</f>
        <v>157</v>
      </c>
      <c r="E89" s="271">
        <f t="shared" si="43"/>
        <v>157</v>
      </c>
    </row>
    <row r="90" spans="1:5" s="272" customFormat="1" ht="62.4" x14ac:dyDescent="0.3">
      <c r="A90" s="284" t="s">
        <v>625</v>
      </c>
      <c r="B90" s="273" t="s">
        <v>626</v>
      </c>
      <c r="C90" s="271">
        <f t="shared" ref="C90:E90" si="44">C91</f>
        <v>18.100000000000001</v>
      </c>
      <c r="D90" s="271">
        <f t="shared" si="44"/>
        <v>18.100000000000001</v>
      </c>
      <c r="E90" s="271">
        <f t="shared" si="44"/>
        <v>18.100000000000001</v>
      </c>
    </row>
    <row r="91" spans="1:5" s="272" customFormat="1" ht="116.25" customHeight="1" x14ac:dyDescent="0.3">
      <c r="A91" s="269" t="s">
        <v>627</v>
      </c>
      <c r="B91" s="273" t="s">
        <v>628</v>
      </c>
      <c r="C91" s="271">
        <f>0.5+2.2+15.4</f>
        <v>18.100000000000001</v>
      </c>
      <c r="D91" s="271">
        <f t="shared" ref="D91:E91" si="45">0.5+2.2+15.4</f>
        <v>18.100000000000001</v>
      </c>
      <c r="E91" s="271">
        <f t="shared" si="45"/>
        <v>18.100000000000001</v>
      </c>
    </row>
    <row r="92" spans="1:5" s="272" customFormat="1" ht="62.4" x14ac:dyDescent="0.3">
      <c r="A92" s="269" t="s">
        <v>629</v>
      </c>
      <c r="B92" s="273" t="s">
        <v>630</v>
      </c>
      <c r="C92" s="271">
        <f t="shared" ref="C92:E92" si="46">C93</f>
        <v>11.6</v>
      </c>
      <c r="D92" s="271">
        <f t="shared" si="46"/>
        <v>11.6</v>
      </c>
      <c r="E92" s="271">
        <f t="shared" si="46"/>
        <v>11.6</v>
      </c>
    </row>
    <row r="93" spans="1:5" s="272" customFormat="1" ht="78" x14ac:dyDescent="0.3">
      <c r="A93" s="269" t="s">
        <v>631</v>
      </c>
      <c r="B93" s="273" t="s">
        <v>632</v>
      </c>
      <c r="C93" s="271">
        <f>8.1+3+0.5</f>
        <v>11.6</v>
      </c>
      <c r="D93" s="271">
        <f t="shared" ref="D93:E93" si="47">8.1+3+0.5</f>
        <v>11.6</v>
      </c>
      <c r="E93" s="271">
        <f t="shared" si="47"/>
        <v>11.6</v>
      </c>
    </row>
    <row r="94" spans="1:5" s="272" customFormat="1" ht="62.4" x14ac:dyDescent="0.3">
      <c r="A94" s="269" t="s">
        <v>633</v>
      </c>
      <c r="B94" s="273" t="s">
        <v>634</v>
      </c>
      <c r="C94" s="271">
        <f t="shared" ref="C94:E94" si="48">C95</f>
        <v>415.4</v>
      </c>
      <c r="D94" s="271">
        <f t="shared" si="48"/>
        <v>417.9</v>
      </c>
      <c r="E94" s="271">
        <f t="shared" si="48"/>
        <v>415.4</v>
      </c>
    </row>
    <row r="95" spans="1:5" s="272" customFormat="1" ht="78" x14ac:dyDescent="0.3">
      <c r="A95" s="269" t="s">
        <v>635</v>
      </c>
      <c r="B95" s="273" t="s">
        <v>636</v>
      </c>
      <c r="C95" s="271">
        <f>7.5+10+323.7+3.2+1+60+10</f>
        <v>415.4</v>
      </c>
      <c r="D95" s="271">
        <f>10+10+323.7+3.2+1+60+10</f>
        <v>417.9</v>
      </c>
      <c r="E95" s="271">
        <f>7.5+10+323.7+3.2+1+60+10</f>
        <v>415.4</v>
      </c>
    </row>
    <row r="96" spans="1:5" s="272" customFormat="1" ht="62.4" x14ac:dyDescent="0.3">
      <c r="A96" s="269" t="s">
        <v>637</v>
      </c>
      <c r="B96" s="273" t="s">
        <v>638</v>
      </c>
      <c r="C96" s="271">
        <f t="shared" ref="C96:E96" si="49">C97</f>
        <v>150.5</v>
      </c>
      <c r="D96" s="271">
        <f t="shared" si="49"/>
        <v>150.5</v>
      </c>
      <c r="E96" s="271">
        <f t="shared" si="49"/>
        <v>150.5</v>
      </c>
    </row>
    <row r="97" spans="1:5" s="272" customFormat="1" ht="93.6" x14ac:dyDescent="0.3">
      <c r="A97" s="269" t="s">
        <v>639</v>
      </c>
      <c r="B97" s="273" t="s">
        <v>640</v>
      </c>
      <c r="C97" s="271">
        <f>1+4.5+15+1+10.3+118.7</f>
        <v>150.5</v>
      </c>
      <c r="D97" s="271">
        <f t="shared" ref="D97:E97" si="50">1+4.5+15+1+10.3+118.7</f>
        <v>150.5</v>
      </c>
      <c r="E97" s="271">
        <f t="shared" si="50"/>
        <v>150.5</v>
      </c>
    </row>
    <row r="98" spans="1:5" s="272" customFormat="1" ht="46.8" x14ac:dyDescent="0.3">
      <c r="A98" s="266" t="s">
        <v>641</v>
      </c>
      <c r="B98" s="283" t="s">
        <v>642</v>
      </c>
      <c r="C98" s="268">
        <f t="shared" ref="C98:E98" si="51">C99</f>
        <v>87.9</v>
      </c>
      <c r="D98" s="268">
        <f t="shared" si="51"/>
        <v>87.9</v>
      </c>
      <c r="E98" s="268">
        <f t="shared" si="51"/>
        <v>87.9</v>
      </c>
    </row>
    <row r="99" spans="1:5" s="272" customFormat="1" ht="46.8" x14ac:dyDescent="0.3">
      <c r="A99" s="269" t="s">
        <v>643</v>
      </c>
      <c r="B99" s="273" t="s">
        <v>644</v>
      </c>
      <c r="C99" s="271">
        <v>87.9</v>
      </c>
      <c r="D99" s="271">
        <v>87.9</v>
      </c>
      <c r="E99" s="271">
        <v>87.9</v>
      </c>
    </row>
    <row r="100" spans="1:5" s="272" customFormat="1" ht="31.2" x14ac:dyDescent="0.3">
      <c r="A100" s="266" t="s">
        <v>645</v>
      </c>
      <c r="B100" s="283" t="s">
        <v>646</v>
      </c>
      <c r="C100" s="268">
        <f>C101</f>
        <v>66</v>
      </c>
      <c r="D100" s="268">
        <f t="shared" ref="D100:E101" si="52">D101</f>
        <v>39</v>
      </c>
      <c r="E100" s="268">
        <f t="shared" si="52"/>
        <v>26</v>
      </c>
    </row>
    <row r="101" spans="1:5" s="272" customFormat="1" ht="78" x14ac:dyDescent="0.3">
      <c r="A101" s="269" t="s">
        <v>647</v>
      </c>
      <c r="B101" s="273" t="s">
        <v>648</v>
      </c>
      <c r="C101" s="271">
        <f>C102</f>
        <v>66</v>
      </c>
      <c r="D101" s="271">
        <f t="shared" si="52"/>
        <v>39</v>
      </c>
      <c r="E101" s="271">
        <f t="shared" si="52"/>
        <v>26</v>
      </c>
    </row>
    <row r="102" spans="1:5" s="272" customFormat="1" ht="78" x14ac:dyDescent="0.3">
      <c r="A102" s="269" t="s">
        <v>649</v>
      </c>
      <c r="B102" s="273" t="s">
        <v>650</v>
      </c>
      <c r="C102" s="271">
        <v>66</v>
      </c>
      <c r="D102" s="271">
        <v>39</v>
      </c>
      <c r="E102" s="271">
        <v>26</v>
      </c>
    </row>
    <row r="103" spans="1:5" s="272" customFormat="1" x14ac:dyDescent="0.3">
      <c r="A103" s="266" t="s">
        <v>651</v>
      </c>
      <c r="B103" s="283" t="s">
        <v>652</v>
      </c>
      <c r="C103" s="268">
        <f t="shared" ref="C103:E104" si="53">C104</f>
        <v>934.2</v>
      </c>
      <c r="D103" s="268">
        <f t="shared" si="53"/>
        <v>934.2</v>
      </c>
      <c r="E103" s="268">
        <f t="shared" si="53"/>
        <v>934.2</v>
      </c>
    </row>
    <row r="104" spans="1:5" s="272" customFormat="1" ht="31.2" x14ac:dyDescent="0.3">
      <c r="A104" s="269" t="s">
        <v>653</v>
      </c>
      <c r="B104" s="273" t="s">
        <v>654</v>
      </c>
      <c r="C104" s="271">
        <f t="shared" si="53"/>
        <v>934.2</v>
      </c>
      <c r="D104" s="271">
        <f t="shared" si="53"/>
        <v>934.2</v>
      </c>
      <c r="E104" s="271">
        <f t="shared" si="53"/>
        <v>934.2</v>
      </c>
    </row>
    <row r="105" spans="1:5" s="272" customFormat="1" ht="62.4" x14ac:dyDescent="0.3">
      <c r="A105" s="269" t="s">
        <v>655</v>
      </c>
      <c r="B105" s="273" t="s">
        <v>656</v>
      </c>
      <c r="C105" s="271">
        <v>934.2</v>
      </c>
      <c r="D105" s="271">
        <v>934.2</v>
      </c>
      <c r="E105" s="271">
        <v>934.2</v>
      </c>
    </row>
    <row r="106" spans="1:5" s="272" customFormat="1" x14ac:dyDescent="0.3">
      <c r="A106" s="266" t="s">
        <v>657</v>
      </c>
      <c r="B106" s="267" t="s">
        <v>658</v>
      </c>
      <c r="C106" s="268">
        <f t="shared" ref="C106:E106" si="54">C107</f>
        <v>500832.29999999993</v>
      </c>
      <c r="D106" s="268">
        <f t="shared" si="54"/>
        <v>542105.5</v>
      </c>
      <c r="E106" s="268">
        <f t="shared" si="54"/>
        <v>541960.52999999991</v>
      </c>
    </row>
    <row r="107" spans="1:5" s="272" customFormat="1" ht="46.8" x14ac:dyDescent="0.3">
      <c r="A107" s="285" t="s">
        <v>659</v>
      </c>
      <c r="B107" s="286" t="s">
        <v>660</v>
      </c>
      <c r="C107" s="268">
        <f>C128+C111+C108</f>
        <v>500832.29999999993</v>
      </c>
      <c r="D107" s="268">
        <f t="shared" ref="D107:E107" si="55">D128+D111+D108</f>
        <v>542105.5</v>
      </c>
      <c r="E107" s="268">
        <f t="shared" si="55"/>
        <v>541960.52999999991</v>
      </c>
    </row>
    <row r="108" spans="1:5" s="272" customFormat="1" ht="31.2" x14ac:dyDescent="0.3">
      <c r="A108" s="285" t="s">
        <v>661</v>
      </c>
      <c r="B108" s="286" t="s">
        <v>662</v>
      </c>
      <c r="C108" s="268">
        <f t="shared" ref="C108:E109" si="56">C109</f>
        <v>4833</v>
      </c>
      <c r="D108" s="268">
        <f t="shared" si="56"/>
        <v>0</v>
      </c>
      <c r="E108" s="268">
        <f t="shared" si="56"/>
        <v>0</v>
      </c>
    </row>
    <row r="109" spans="1:5" s="272" customFormat="1" ht="31.2" x14ac:dyDescent="0.3">
      <c r="A109" s="287" t="s">
        <v>663</v>
      </c>
      <c r="B109" s="288" t="s">
        <v>664</v>
      </c>
      <c r="C109" s="271">
        <f t="shared" si="56"/>
        <v>4833</v>
      </c>
      <c r="D109" s="271">
        <f t="shared" si="56"/>
        <v>0</v>
      </c>
      <c r="E109" s="271">
        <f t="shared" si="56"/>
        <v>0</v>
      </c>
    </row>
    <row r="110" spans="1:5" s="272" customFormat="1" ht="31.2" x14ac:dyDescent="0.3">
      <c r="A110" s="287" t="s">
        <v>665</v>
      </c>
      <c r="B110" s="288" t="s">
        <v>666</v>
      </c>
      <c r="C110" s="271">
        <v>4833</v>
      </c>
      <c r="D110" s="271">
        <v>0</v>
      </c>
      <c r="E110" s="271">
        <v>0</v>
      </c>
    </row>
    <row r="111" spans="1:5" s="272" customFormat="1" ht="31.2" x14ac:dyDescent="0.3">
      <c r="A111" s="289" t="s">
        <v>667</v>
      </c>
      <c r="B111" s="290" t="s">
        <v>668</v>
      </c>
      <c r="C111" s="268">
        <f>C120+C112+C118+C116</f>
        <v>147144.29999999999</v>
      </c>
      <c r="D111" s="268">
        <f t="shared" ref="D111:E111" si="57">D120+D112+D118+D116</f>
        <v>194421.1</v>
      </c>
      <c r="E111" s="268">
        <f t="shared" si="57"/>
        <v>196649.03</v>
      </c>
    </row>
    <row r="112" spans="1:5" s="272" customFormat="1" ht="78" x14ac:dyDescent="0.3">
      <c r="A112" s="291" t="s">
        <v>669</v>
      </c>
      <c r="B112" s="292" t="s">
        <v>670</v>
      </c>
      <c r="C112" s="271">
        <f t="shared" ref="C112:E112" si="58">C113+C114+C115</f>
        <v>54192.399999999994</v>
      </c>
      <c r="D112" s="271">
        <f t="shared" si="58"/>
        <v>54671.799999999996</v>
      </c>
      <c r="E112" s="271">
        <f t="shared" si="58"/>
        <v>57099.899999999994</v>
      </c>
    </row>
    <row r="113" spans="1:5" s="272" customFormat="1" ht="31.2" x14ac:dyDescent="0.3">
      <c r="A113" s="291" t="s">
        <v>671</v>
      </c>
      <c r="B113" s="288" t="s">
        <v>672</v>
      </c>
      <c r="C113" s="271">
        <f>39757.4+6623.7</f>
        <v>46381.1</v>
      </c>
      <c r="D113" s="271">
        <f>41347.7+5301.6</f>
        <v>46649.299999999996</v>
      </c>
      <c r="E113" s="271">
        <f>42894.1+6087.6</f>
        <v>48981.7</v>
      </c>
    </row>
    <row r="114" spans="1:5" s="272" customFormat="1" ht="46.8" x14ac:dyDescent="0.3">
      <c r="A114" s="291" t="s">
        <v>671</v>
      </c>
      <c r="B114" s="288" t="s">
        <v>673</v>
      </c>
      <c r="C114" s="271">
        <v>5279.2</v>
      </c>
      <c r="D114" s="271">
        <v>5490.4</v>
      </c>
      <c r="E114" s="271">
        <v>5592.2</v>
      </c>
    </row>
    <row r="115" spans="1:5" s="272" customFormat="1" ht="46.8" x14ac:dyDescent="0.3">
      <c r="A115" s="291" t="s">
        <v>671</v>
      </c>
      <c r="B115" s="288" t="s">
        <v>674</v>
      </c>
      <c r="C115" s="271">
        <v>2532.1</v>
      </c>
      <c r="D115" s="271">
        <v>2532.1</v>
      </c>
      <c r="E115" s="271">
        <v>2526</v>
      </c>
    </row>
    <row r="116" spans="1:5" s="272" customFormat="1" ht="62.4" x14ac:dyDescent="0.3">
      <c r="A116" s="291" t="s">
        <v>675</v>
      </c>
      <c r="B116" s="288" t="s">
        <v>676</v>
      </c>
      <c r="C116" s="271">
        <f t="shared" ref="C116:E116" si="59">C117</f>
        <v>20595.900000000001</v>
      </c>
      <c r="D116" s="271">
        <f t="shared" si="59"/>
        <v>21595.599999999999</v>
      </c>
      <c r="E116" s="271">
        <f t="shared" si="59"/>
        <v>21395.43</v>
      </c>
    </row>
    <row r="117" spans="1:5" s="272" customFormat="1" ht="62.4" x14ac:dyDescent="0.3">
      <c r="A117" s="291" t="s">
        <v>677</v>
      </c>
      <c r="B117" s="288" t="s">
        <v>678</v>
      </c>
      <c r="C117" s="271">
        <v>20595.900000000001</v>
      </c>
      <c r="D117" s="271">
        <v>21595.599999999999</v>
      </c>
      <c r="E117" s="271">
        <v>21395.43</v>
      </c>
    </row>
    <row r="118" spans="1:5" s="272" customFormat="1" ht="31.2" x14ac:dyDescent="0.3">
      <c r="A118" s="293" t="s">
        <v>679</v>
      </c>
      <c r="B118" s="294" t="s">
        <v>680</v>
      </c>
      <c r="C118" s="271">
        <f t="shared" ref="C118:E118" si="60">C119</f>
        <v>12756.2</v>
      </c>
      <c r="D118" s="271">
        <f t="shared" si="60"/>
        <v>0</v>
      </c>
      <c r="E118" s="271">
        <f t="shared" si="60"/>
        <v>0</v>
      </c>
    </row>
    <row r="119" spans="1:5" s="272" customFormat="1" ht="31.2" x14ac:dyDescent="0.3">
      <c r="A119" s="293" t="s">
        <v>681</v>
      </c>
      <c r="B119" s="294" t="s">
        <v>682</v>
      </c>
      <c r="C119" s="271">
        <v>12756.2</v>
      </c>
      <c r="D119" s="271">
        <v>0</v>
      </c>
      <c r="E119" s="271">
        <v>0</v>
      </c>
    </row>
    <row r="120" spans="1:5" s="272" customFormat="1" x14ac:dyDescent="0.3">
      <c r="A120" s="295" t="s">
        <v>683</v>
      </c>
      <c r="B120" s="296" t="s">
        <v>684</v>
      </c>
      <c r="C120" s="271">
        <f>C121+C122+C124+C125+C126+C127+C123</f>
        <v>59599.8</v>
      </c>
      <c r="D120" s="271">
        <f t="shared" ref="D120:E120" si="61">D121+D122+D124+D125+D126+D127+D123</f>
        <v>118153.70000000001</v>
      </c>
      <c r="E120" s="271">
        <f t="shared" si="61"/>
        <v>118153.70000000001</v>
      </c>
    </row>
    <row r="121" spans="1:5" s="272" customFormat="1" ht="31.2" x14ac:dyDescent="0.3">
      <c r="A121" s="291" t="s">
        <v>685</v>
      </c>
      <c r="B121" s="288" t="s">
        <v>686</v>
      </c>
      <c r="C121" s="271">
        <v>116.7</v>
      </c>
      <c r="D121" s="271">
        <v>116.7</v>
      </c>
      <c r="E121" s="271">
        <v>116.7</v>
      </c>
    </row>
    <row r="122" spans="1:5" s="272" customFormat="1" ht="31.2" x14ac:dyDescent="0.3">
      <c r="A122" s="291" t="s">
        <v>685</v>
      </c>
      <c r="B122" s="288" t="s">
        <v>687</v>
      </c>
      <c r="C122" s="271">
        <v>3403</v>
      </c>
      <c r="D122" s="271">
        <v>3403</v>
      </c>
      <c r="E122" s="271">
        <v>3403</v>
      </c>
    </row>
    <row r="123" spans="1:5" s="272" customFormat="1" ht="31.2" x14ac:dyDescent="0.3">
      <c r="A123" s="297" t="s">
        <v>685</v>
      </c>
      <c r="B123" s="294" t="s">
        <v>688</v>
      </c>
      <c r="C123" s="271">
        <v>4416.2</v>
      </c>
      <c r="D123" s="271">
        <v>0</v>
      </c>
      <c r="E123" s="271">
        <v>0</v>
      </c>
    </row>
    <row r="124" spans="1:5" s="272" customFormat="1" ht="35.25" customHeight="1" x14ac:dyDescent="0.3">
      <c r="A124" s="291" t="s">
        <v>685</v>
      </c>
      <c r="B124" s="288" t="s">
        <v>689</v>
      </c>
      <c r="C124" s="271">
        <v>13192.8</v>
      </c>
      <c r="D124" s="271">
        <v>13192.8</v>
      </c>
      <c r="E124" s="271">
        <v>13192.8</v>
      </c>
    </row>
    <row r="125" spans="1:5" x14ac:dyDescent="0.3">
      <c r="A125" s="291" t="s">
        <v>690</v>
      </c>
      <c r="B125" s="298" t="s">
        <v>691</v>
      </c>
      <c r="C125" s="271">
        <v>471.4</v>
      </c>
      <c r="D125" s="271">
        <v>471.4</v>
      </c>
      <c r="E125" s="271">
        <v>471.4</v>
      </c>
    </row>
    <row r="126" spans="1:5" ht="46.8" x14ac:dyDescent="0.3">
      <c r="A126" s="291" t="s">
        <v>685</v>
      </c>
      <c r="B126" s="288" t="s">
        <v>692</v>
      </c>
      <c r="C126" s="271">
        <v>6513.7</v>
      </c>
      <c r="D126" s="271">
        <v>6513.7</v>
      </c>
      <c r="E126" s="271">
        <v>6513.7</v>
      </c>
    </row>
    <row r="127" spans="1:5" ht="31.2" x14ac:dyDescent="0.3">
      <c r="A127" s="291" t="s">
        <v>685</v>
      </c>
      <c r="B127" s="288" t="s">
        <v>693</v>
      </c>
      <c r="C127" s="271">
        <v>31486</v>
      </c>
      <c r="D127" s="271">
        <v>94456.1</v>
      </c>
      <c r="E127" s="271">
        <v>94456.1</v>
      </c>
    </row>
    <row r="128" spans="1:5" ht="31.2" x14ac:dyDescent="0.3">
      <c r="A128" s="285" t="s">
        <v>694</v>
      </c>
      <c r="B128" s="286" t="s">
        <v>695</v>
      </c>
      <c r="C128" s="268">
        <f>C139+C141+C129+C133+C131+C135+C137</f>
        <v>348854.99999999994</v>
      </c>
      <c r="D128" s="268">
        <f t="shared" ref="D128:E128" si="62">D139+D141+D129+D133+D131+D135+D137</f>
        <v>347684.39999999997</v>
      </c>
      <c r="E128" s="268">
        <f t="shared" si="62"/>
        <v>345311.49999999994</v>
      </c>
    </row>
    <row r="129" spans="1:5" ht="78" x14ac:dyDescent="0.3">
      <c r="A129" s="269" t="s">
        <v>696</v>
      </c>
      <c r="B129" s="288" t="s">
        <v>697</v>
      </c>
      <c r="C129" s="271">
        <f t="shared" ref="C129:E129" si="63">C130</f>
        <v>9685.7999999999993</v>
      </c>
      <c r="D129" s="271">
        <f t="shared" si="63"/>
        <v>9685.7999999999993</v>
      </c>
      <c r="E129" s="271">
        <f t="shared" si="63"/>
        <v>9685.7999999999993</v>
      </c>
    </row>
    <row r="130" spans="1:5" ht="78" x14ac:dyDescent="0.3">
      <c r="A130" s="287" t="s">
        <v>698</v>
      </c>
      <c r="B130" s="288" t="s">
        <v>699</v>
      </c>
      <c r="C130" s="271">
        <v>9685.7999999999993</v>
      </c>
      <c r="D130" s="271">
        <v>9685.7999999999993</v>
      </c>
      <c r="E130" s="271">
        <v>9685.7999999999993</v>
      </c>
    </row>
    <row r="131" spans="1:5" ht="62.4" x14ac:dyDescent="0.3">
      <c r="A131" s="287" t="s">
        <v>700</v>
      </c>
      <c r="B131" s="299" t="s">
        <v>701</v>
      </c>
      <c r="C131" s="271">
        <f t="shared" ref="C131:E131" si="64">C132</f>
        <v>2936.3</v>
      </c>
      <c r="D131" s="271">
        <f t="shared" si="64"/>
        <v>2148.8000000000002</v>
      </c>
      <c r="E131" s="271">
        <f t="shared" si="64"/>
        <v>2148.8000000000002</v>
      </c>
    </row>
    <row r="132" spans="1:5" ht="62.4" x14ac:dyDescent="0.3">
      <c r="A132" s="287" t="s">
        <v>702</v>
      </c>
      <c r="B132" s="299" t="s">
        <v>703</v>
      </c>
      <c r="C132" s="271">
        <v>2936.3</v>
      </c>
      <c r="D132" s="271">
        <v>2148.8000000000002</v>
      </c>
      <c r="E132" s="271">
        <v>2148.8000000000002</v>
      </c>
    </row>
    <row r="133" spans="1:5" ht="62.4" x14ac:dyDescent="0.3">
      <c r="A133" s="269" t="s">
        <v>704</v>
      </c>
      <c r="B133" s="288" t="s">
        <v>705</v>
      </c>
      <c r="C133" s="271">
        <f t="shared" ref="C133:E133" si="65">C134</f>
        <v>32.200000000000003</v>
      </c>
      <c r="D133" s="271">
        <f t="shared" si="65"/>
        <v>195.6</v>
      </c>
      <c r="E133" s="271">
        <f t="shared" si="65"/>
        <v>15.6</v>
      </c>
    </row>
    <row r="134" spans="1:5" ht="62.4" x14ac:dyDescent="0.3">
      <c r="A134" s="269" t="s">
        <v>706</v>
      </c>
      <c r="B134" s="288" t="s">
        <v>707</v>
      </c>
      <c r="C134" s="271">
        <v>32.200000000000003</v>
      </c>
      <c r="D134" s="271">
        <v>195.6</v>
      </c>
      <c r="E134" s="271">
        <v>15.6</v>
      </c>
    </row>
    <row r="135" spans="1:5" ht="62.4" x14ac:dyDescent="0.3">
      <c r="A135" s="269" t="s">
        <v>708</v>
      </c>
      <c r="B135" s="288" t="s">
        <v>709</v>
      </c>
      <c r="C135" s="271">
        <f>C136</f>
        <v>14530.3</v>
      </c>
      <c r="D135" s="271">
        <f t="shared" ref="D135:E135" si="66">D136</f>
        <v>14530.3</v>
      </c>
      <c r="E135" s="271">
        <f t="shared" si="66"/>
        <v>14530.3</v>
      </c>
    </row>
    <row r="136" spans="1:5" ht="62.4" x14ac:dyDescent="0.3">
      <c r="A136" s="269" t="s">
        <v>710</v>
      </c>
      <c r="B136" s="288" t="s">
        <v>711</v>
      </c>
      <c r="C136" s="271">
        <v>14530.3</v>
      </c>
      <c r="D136" s="271">
        <v>14530.3</v>
      </c>
      <c r="E136" s="271">
        <v>14530.3</v>
      </c>
    </row>
    <row r="137" spans="1:5" ht="31.2" x14ac:dyDescent="0.3">
      <c r="A137" s="269" t="s">
        <v>712</v>
      </c>
      <c r="B137" s="288" t="s">
        <v>713</v>
      </c>
      <c r="C137" s="271">
        <f t="shared" ref="C137:E137" si="67">C138</f>
        <v>739.1</v>
      </c>
      <c r="D137" s="271">
        <f t="shared" si="67"/>
        <v>0</v>
      </c>
      <c r="E137" s="271">
        <f t="shared" si="67"/>
        <v>0</v>
      </c>
    </row>
    <row r="138" spans="1:5" ht="31.2" x14ac:dyDescent="0.3">
      <c r="A138" s="269" t="s">
        <v>714</v>
      </c>
      <c r="B138" s="288" t="s">
        <v>715</v>
      </c>
      <c r="C138" s="271">
        <v>739.1</v>
      </c>
      <c r="D138" s="271">
        <v>0</v>
      </c>
      <c r="E138" s="271">
        <v>0</v>
      </c>
    </row>
    <row r="139" spans="1:5" ht="31.2" x14ac:dyDescent="0.3">
      <c r="A139" s="269" t="s">
        <v>716</v>
      </c>
      <c r="B139" s="288" t="s">
        <v>717</v>
      </c>
      <c r="C139" s="271">
        <f t="shared" ref="C139:E139" si="68">C140</f>
        <v>1392.2</v>
      </c>
      <c r="D139" s="271">
        <f t="shared" si="68"/>
        <v>1384.7</v>
      </c>
      <c r="E139" s="271">
        <f t="shared" si="68"/>
        <v>1331.5</v>
      </c>
    </row>
    <row r="140" spans="1:5" ht="31.2" x14ac:dyDescent="0.3">
      <c r="A140" s="269" t="s">
        <v>718</v>
      </c>
      <c r="B140" s="288" t="s">
        <v>719</v>
      </c>
      <c r="C140" s="271">
        <v>1392.2</v>
      </c>
      <c r="D140" s="271">
        <v>1384.7</v>
      </c>
      <c r="E140" s="271">
        <v>1331.5</v>
      </c>
    </row>
    <row r="141" spans="1:5" s="300" customFormat="1" x14ac:dyDescent="0.3">
      <c r="A141" s="266" t="s">
        <v>720</v>
      </c>
      <c r="B141" s="286" t="s">
        <v>721</v>
      </c>
      <c r="C141" s="268">
        <f t="shared" ref="C141:E141" si="69">SUM(C142:C146)</f>
        <v>319539.09999999998</v>
      </c>
      <c r="D141" s="268">
        <f t="shared" si="69"/>
        <v>319739.2</v>
      </c>
      <c r="E141" s="268">
        <f t="shared" si="69"/>
        <v>317599.5</v>
      </c>
    </row>
    <row r="142" spans="1:5" ht="93.6" x14ac:dyDescent="0.3">
      <c r="A142" s="269" t="s">
        <v>722</v>
      </c>
      <c r="B142" s="288" t="s">
        <v>723</v>
      </c>
      <c r="C142" s="271">
        <v>208042.3</v>
      </c>
      <c r="D142" s="271">
        <v>208042.3</v>
      </c>
      <c r="E142" s="271">
        <v>208042.3</v>
      </c>
    </row>
    <row r="143" spans="1:5" ht="62.4" x14ac:dyDescent="0.3">
      <c r="A143" s="269" t="s">
        <v>722</v>
      </c>
      <c r="B143" s="288" t="s">
        <v>724</v>
      </c>
      <c r="C143" s="271">
        <v>108604.6</v>
      </c>
      <c r="D143" s="271">
        <v>108604.6</v>
      </c>
      <c r="E143" s="271">
        <v>108604.6</v>
      </c>
    </row>
    <row r="144" spans="1:5" ht="46.8" x14ac:dyDescent="0.3">
      <c r="A144" s="269" t="s">
        <v>722</v>
      </c>
      <c r="B144" s="288" t="s">
        <v>725</v>
      </c>
      <c r="C144" s="271">
        <v>668.1</v>
      </c>
      <c r="D144" s="271">
        <v>674.5</v>
      </c>
      <c r="E144" s="271">
        <v>681.1</v>
      </c>
    </row>
    <row r="145" spans="1:5" s="301" customFormat="1" ht="62.4" x14ac:dyDescent="0.3">
      <c r="A145" s="269" t="s">
        <v>722</v>
      </c>
      <c r="B145" s="288" t="s">
        <v>726</v>
      </c>
      <c r="C145" s="271">
        <v>266.5</v>
      </c>
      <c r="D145" s="271">
        <v>269</v>
      </c>
      <c r="E145" s="271">
        <v>271.5</v>
      </c>
    </row>
    <row r="146" spans="1:5" s="301" customFormat="1" ht="78" x14ac:dyDescent="0.3">
      <c r="A146" s="269" t="s">
        <v>722</v>
      </c>
      <c r="B146" s="288" t="s">
        <v>727</v>
      </c>
      <c r="C146" s="271">
        <v>1957.6</v>
      </c>
      <c r="D146" s="271">
        <v>2148.8000000000002</v>
      </c>
      <c r="E146" s="271">
        <v>0</v>
      </c>
    </row>
    <row r="147" spans="1:5" s="301" customFormat="1" x14ac:dyDescent="0.3">
      <c r="A147" s="266"/>
      <c r="B147" s="302" t="s">
        <v>728</v>
      </c>
      <c r="C147" s="268">
        <f>C9+C106</f>
        <v>915355.39999999991</v>
      </c>
      <c r="D147" s="268">
        <f>D9+D106</f>
        <v>933295.7</v>
      </c>
      <c r="E147" s="268">
        <f>E9+E106</f>
        <v>923196.73</v>
      </c>
    </row>
    <row r="148" spans="1:5" s="301" customFormat="1" x14ac:dyDescent="0.3">
      <c r="A148" s="262"/>
      <c r="B148" s="259"/>
      <c r="C148" s="303"/>
      <c r="D148" s="303"/>
      <c r="E148" s="303"/>
    </row>
    <row r="149" spans="1:5" s="304" customFormat="1" x14ac:dyDescent="0.3">
      <c r="A149" s="262"/>
      <c r="B149" s="259"/>
      <c r="C149" s="303"/>
      <c r="D149" s="303"/>
      <c r="E149" s="303"/>
    </row>
    <row r="150" spans="1:5" s="304" customFormat="1" x14ac:dyDescent="0.3">
      <c r="A150" s="262"/>
      <c r="B150" s="259"/>
      <c r="C150" s="303"/>
      <c r="D150" s="303"/>
      <c r="E150" s="303"/>
    </row>
    <row r="151" spans="1:5" s="304" customFormat="1" x14ac:dyDescent="0.3">
      <c r="A151" s="262"/>
      <c r="B151" s="259"/>
      <c r="C151" s="303"/>
      <c r="D151" s="303"/>
      <c r="E151" s="303"/>
    </row>
    <row r="152" spans="1:5" s="301" customFormat="1" x14ac:dyDescent="0.3">
      <c r="A152" s="262"/>
      <c r="B152" s="261"/>
      <c r="C152" s="261"/>
      <c r="D152" s="261"/>
      <c r="E152" s="261"/>
    </row>
    <row r="153" spans="1:5" s="304" customFormat="1" x14ac:dyDescent="0.3">
      <c r="A153" s="262"/>
      <c r="B153" s="259"/>
      <c r="C153" s="305"/>
      <c r="D153" s="305"/>
      <c r="E153" s="305"/>
    </row>
  </sheetData>
  <mergeCells count="7">
    <mergeCell ref="D1:E1"/>
    <mergeCell ref="A2:E2"/>
    <mergeCell ref="B3:E3"/>
    <mergeCell ref="A5:E5"/>
    <mergeCell ref="A7:A8"/>
    <mergeCell ref="B7:B8"/>
    <mergeCell ref="C7:E7"/>
  </mergeCells>
  <pageMargins left="0.78740157480314965" right="0.19685039370078741" top="0.19685039370078741" bottom="0.19685039370078741" header="0.31496062992125984" footer="0.31496062992125984"/>
  <pageSetup paperSize="9" scale="6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H47"/>
  <sheetViews>
    <sheetView topLeftCell="A28" workbookViewId="0">
      <selection activeCell="B31" sqref="B31"/>
    </sheetView>
  </sheetViews>
  <sheetFormatPr defaultColWidth="8.88671875" defaultRowHeight="15.6" x14ac:dyDescent="0.25"/>
  <cols>
    <col min="1" max="1" width="6.5546875" style="14" customWidth="1"/>
    <col min="2" max="2" width="69.44140625" style="14" customWidth="1"/>
    <col min="3" max="3" width="11.33203125" style="14" customWidth="1"/>
    <col min="4" max="4" width="12" style="14" customWidth="1"/>
    <col min="5" max="5" width="11.6640625" style="14" customWidth="1"/>
    <col min="6" max="6" width="8.88671875" style="3"/>
    <col min="7" max="7" width="9.77734375" style="3" customWidth="1"/>
    <col min="8" max="16384" width="8.88671875" style="3"/>
  </cols>
  <sheetData>
    <row r="1" spans="1:8" ht="46.2" customHeight="1" x14ac:dyDescent="0.25">
      <c r="A1" s="327" t="s">
        <v>458</v>
      </c>
      <c r="B1" s="327"/>
      <c r="C1" s="327"/>
      <c r="D1" s="327"/>
      <c r="E1" s="327"/>
    </row>
    <row r="2" spans="1:8" ht="51" customHeight="1" x14ac:dyDescent="0.25">
      <c r="A2" s="328" t="s">
        <v>388</v>
      </c>
      <c r="B2" s="328"/>
      <c r="C2" s="328"/>
      <c r="D2" s="328"/>
      <c r="E2" s="328"/>
    </row>
    <row r="3" spans="1:8" x14ac:dyDescent="0.25">
      <c r="A3" s="324" t="s">
        <v>36</v>
      </c>
      <c r="B3" s="324" t="s">
        <v>18</v>
      </c>
      <c r="C3" s="329" t="s">
        <v>87</v>
      </c>
      <c r="D3" s="330"/>
      <c r="E3" s="331"/>
    </row>
    <row r="4" spans="1:8" x14ac:dyDescent="0.25">
      <c r="A4" s="325"/>
      <c r="B4" s="325"/>
      <c r="C4" s="324" t="s">
        <v>255</v>
      </c>
      <c r="D4" s="329" t="s">
        <v>88</v>
      </c>
      <c r="E4" s="331"/>
    </row>
    <row r="5" spans="1:8" x14ac:dyDescent="0.25">
      <c r="A5" s="326"/>
      <c r="B5" s="326"/>
      <c r="C5" s="326"/>
      <c r="D5" s="26" t="s">
        <v>282</v>
      </c>
      <c r="E5" s="26" t="s">
        <v>386</v>
      </c>
    </row>
    <row r="6" spans="1:8" x14ac:dyDescent="0.25">
      <c r="A6" s="26" t="s">
        <v>3</v>
      </c>
      <c r="B6" s="26" t="s">
        <v>77</v>
      </c>
      <c r="C6" s="26" t="s">
        <v>78</v>
      </c>
      <c r="D6" s="26" t="s">
        <v>79</v>
      </c>
      <c r="E6" s="26" t="s">
        <v>80</v>
      </c>
    </row>
    <row r="7" spans="1:8" x14ac:dyDescent="0.25">
      <c r="A7" s="4" t="s">
        <v>66</v>
      </c>
      <c r="B7" s="24" t="s">
        <v>58</v>
      </c>
      <c r="C7" s="6">
        <f>C8+C17+C20+C24+C28+C35+C37+C41+C44+C46</f>
        <v>888424.60000000009</v>
      </c>
      <c r="D7" s="6">
        <f>D8+D17+D20+D24+D28+D35+D37+D41+D44+D46</f>
        <v>923515.9</v>
      </c>
      <c r="E7" s="6">
        <f>E8+E17+E20+E24+E28+E35+E37+E41+E44+E46</f>
        <v>904134.9</v>
      </c>
    </row>
    <row r="8" spans="1:8" x14ac:dyDescent="0.25">
      <c r="A8" s="4" t="s">
        <v>54</v>
      </c>
      <c r="B8" s="20" t="s">
        <v>20</v>
      </c>
      <c r="C8" s="6">
        <f>SUM(C9:C16)</f>
        <v>72677</v>
      </c>
      <c r="D8" s="6">
        <f>SUM(D9:D16)</f>
        <v>71735.599999999991</v>
      </c>
      <c r="E8" s="6">
        <f>SUM(E9:E16)</f>
        <v>71611.399999999994</v>
      </c>
    </row>
    <row r="9" spans="1:8" ht="34.200000000000003" customHeight="1" x14ac:dyDescent="0.25">
      <c r="A9" s="26" t="s">
        <v>43</v>
      </c>
      <c r="B9" s="13" t="s">
        <v>59</v>
      </c>
      <c r="C9" s="7">
        <f>' № 8  рп, кцср, квр'!E9</f>
        <v>1648.7</v>
      </c>
      <c r="D9" s="7">
        <f>' № 8  рп, кцср, квр'!F9</f>
        <v>1648.7</v>
      </c>
      <c r="E9" s="7">
        <f>' № 8  рп, кцср, квр'!G9</f>
        <v>1648.7</v>
      </c>
    </row>
    <row r="10" spans="1:8" ht="46.8" x14ac:dyDescent="0.25">
      <c r="A10" s="26" t="s">
        <v>44</v>
      </c>
      <c r="B10" s="13" t="s">
        <v>21</v>
      </c>
      <c r="C10" s="7">
        <f>' № 8  рп, кцср, квр'!E15</f>
        <v>3088.9</v>
      </c>
      <c r="D10" s="7">
        <f>' № 8  рп, кцср, квр'!F15</f>
        <v>3088.9</v>
      </c>
      <c r="E10" s="7">
        <f>' № 8  рп, кцср, квр'!G15</f>
        <v>3088.9</v>
      </c>
    </row>
    <row r="11" spans="1:8" ht="49.2" customHeight="1" x14ac:dyDescent="0.25">
      <c r="A11" s="26" t="s">
        <v>45</v>
      </c>
      <c r="B11" s="13" t="s">
        <v>22</v>
      </c>
      <c r="C11" s="7">
        <f>' № 8  рп, кцср, квр'!E24</f>
        <v>23690.5</v>
      </c>
      <c r="D11" s="7">
        <f>' № 8  рп, кцср, квр'!F24</f>
        <v>23696.9</v>
      </c>
      <c r="E11" s="7">
        <f>' № 8  рп, кцср, квр'!G24</f>
        <v>23703.5</v>
      </c>
    </row>
    <row r="12" spans="1:8" ht="15.6" customHeight="1" x14ac:dyDescent="0.25">
      <c r="A12" s="15" t="s">
        <v>171</v>
      </c>
      <c r="B12" s="8" t="s">
        <v>172</v>
      </c>
      <c r="C12" s="7">
        <f>' № 8  рп, кцср, квр'!E38</f>
        <v>32.200000000000003</v>
      </c>
      <c r="D12" s="7">
        <f>' № 8  рп, кцср, квр'!F38</f>
        <v>195.6</v>
      </c>
      <c r="E12" s="7">
        <f>' № 8  рп, кцср, квр'!G38</f>
        <v>15.6</v>
      </c>
    </row>
    <row r="13" spans="1:8" ht="31.5" customHeight="1" x14ac:dyDescent="0.25">
      <c r="A13" s="26" t="s">
        <v>46</v>
      </c>
      <c r="B13" s="13" t="s">
        <v>7</v>
      </c>
      <c r="C13" s="7">
        <f>' № 8  рп, кцср, квр'!E44</f>
        <v>7323.5999999999995</v>
      </c>
      <c r="D13" s="7">
        <f>' № 8  рп, кцср, квр'!F44</f>
        <v>7323.5999999999995</v>
      </c>
      <c r="E13" s="7">
        <f>' № 8  рп, кцср, квр'!G44</f>
        <v>7323.5999999999995</v>
      </c>
      <c r="H13" s="50"/>
    </row>
    <row r="14" spans="1:8" ht="19.2" customHeight="1" x14ac:dyDescent="0.25">
      <c r="A14" s="15" t="s">
        <v>243</v>
      </c>
      <c r="B14" s="73" t="s">
        <v>244</v>
      </c>
      <c r="C14" s="7">
        <f>' № 8  рп, кцср, квр'!E53</f>
        <v>88.6</v>
      </c>
      <c r="D14" s="7">
        <f>' № 8  рп, кцср, квр'!F53</f>
        <v>88.6</v>
      </c>
      <c r="E14" s="7">
        <f>' № 8  рп, кцср, квр'!G53</f>
        <v>88.6</v>
      </c>
    </row>
    <row r="15" spans="1:8" x14ac:dyDescent="0.25">
      <c r="A15" s="26" t="s">
        <v>47</v>
      </c>
      <c r="B15" s="13" t="s">
        <v>8</v>
      </c>
      <c r="C15" s="7">
        <f>' № 8  рп, кцср, квр'!E60</f>
        <v>1000</v>
      </c>
      <c r="D15" s="7">
        <f>' № 8  рп, кцср, квр'!F60</f>
        <v>1000</v>
      </c>
      <c r="E15" s="7">
        <f>' № 8  рп, кцср, квр'!G60</f>
        <v>1000</v>
      </c>
    </row>
    <row r="16" spans="1:8" x14ac:dyDescent="0.25">
      <c r="A16" s="26" t="s">
        <v>60</v>
      </c>
      <c r="B16" s="13" t="s">
        <v>23</v>
      </c>
      <c r="C16" s="7">
        <f>' № 8  рп, кцср, квр'!E66</f>
        <v>35804.499999999993</v>
      </c>
      <c r="D16" s="7">
        <f>' № 8  рп, кцср, квр'!F66</f>
        <v>34693.299999999996</v>
      </c>
      <c r="E16" s="7">
        <f>' № 8  рп, кцср, квр'!G66</f>
        <v>34742.5</v>
      </c>
    </row>
    <row r="17" spans="1:5" ht="16.5" customHeight="1" x14ac:dyDescent="0.25">
      <c r="A17" s="4" t="s">
        <v>55</v>
      </c>
      <c r="B17" s="20" t="s">
        <v>24</v>
      </c>
      <c r="C17" s="6">
        <f>C18+C19</f>
        <v>9316.4</v>
      </c>
      <c r="D17" s="6">
        <f t="shared" ref="D17:E17" si="0">D18+D19</f>
        <v>9308.9</v>
      </c>
      <c r="E17" s="6">
        <f t="shared" si="0"/>
        <v>9255.7000000000007</v>
      </c>
    </row>
    <row r="18" spans="1:5" x14ac:dyDescent="0.25">
      <c r="A18" s="26" t="s">
        <v>75</v>
      </c>
      <c r="B18" s="13" t="s">
        <v>76</v>
      </c>
      <c r="C18" s="7">
        <f>' № 8  рп, кцср, квр'!E138</f>
        <v>1392.2</v>
      </c>
      <c r="D18" s="7">
        <f>' № 8  рп, кцср, квр'!F138</f>
        <v>1384.7</v>
      </c>
      <c r="E18" s="7">
        <f>' № 8  рп, кцср, квр'!G138</f>
        <v>1331.5</v>
      </c>
    </row>
    <row r="19" spans="1:5" ht="31.2" x14ac:dyDescent="0.25">
      <c r="A19" s="15" t="s">
        <v>389</v>
      </c>
      <c r="B19" s="13" t="s">
        <v>390</v>
      </c>
      <c r="C19" s="7">
        <f>' № 8  рп, кцср, квр'!E145</f>
        <v>7924.2</v>
      </c>
      <c r="D19" s="7">
        <f>' № 8  рп, кцср, квр'!F145</f>
        <v>7924.2</v>
      </c>
      <c r="E19" s="7">
        <f>' № 8  рп, кцср, квр'!G145</f>
        <v>7924.2</v>
      </c>
    </row>
    <row r="20" spans="1:5" ht="16.2" customHeight="1" x14ac:dyDescent="0.25">
      <c r="A20" s="4" t="s">
        <v>56</v>
      </c>
      <c r="B20" s="20" t="s">
        <v>25</v>
      </c>
      <c r="C20" s="6">
        <f>C22+C23+C21</f>
        <v>101600.1</v>
      </c>
      <c r="D20" s="6">
        <f t="shared" ref="D20:E20" si="1">D22+D23+D21</f>
        <v>100254.10000000002</v>
      </c>
      <c r="E20" s="6">
        <f t="shared" si="1"/>
        <v>82380.3</v>
      </c>
    </row>
    <row r="21" spans="1:5" x14ac:dyDescent="0.25">
      <c r="A21" s="15" t="s">
        <v>100</v>
      </c>
      <c r="B21" s="13" t="s">
        <v>101</v>
      </c>
      <c r="C21" s="7">
        <f>' № 8  рп, кцср, квр'!E153</f>
        <v>348</v>
      </c>
      <c r="D21" s="7">
        <f>' № 8  рп, кцср, квр'!F153</f>
        <v>0</v>
      </c>
      <c r="E21" s="7">
        <f>' № 8  рп, кцср, квр'!G153</f>
        <v>0</v>
      </c>
    </row>
    <row r="22" spans="1:5" x14ac:dyDescent="0.25">
      <c r="A22" s="26" t="s">
        <v>6</v>
      </c>
      <c r="B22" s="13" t="s">
        <v>89</v>
      </c>
      <c r="C22" s="7">
        <f>' № 8  рп, кцср, квр'!E160</f>
        <v>100711.6</v>
      </c>
      <c r="D22" s="7">
        <f>' № 8  рп, кцср, квр'!F160</f>
        <v>99954.10000000002</v>
      </c>
      <c r="E22" s="7">
        <f>' № 8  рп, кцср, квр'!G160</f>
        <v>82380.3</v>
      </c>
    </row>
    <row r="23" spans="1:5" x14ac:dyDescent="0.25">
      <c r="A23" s="26" t="s">
        <v>48</v>
      </c>
      <c r="B23" s="13" t="s">
        <v>26</v>
      </c>
      <c r="C23" s="7">
        <f>' № 8  рп, кцср, квр'!E199</f>
        <v>540.5</v>
      </c>
      <c r="D23" s="7">
        <f>' № 8  рп, кцср, квр'!F199</f>
        <v>300</v>
      </c>
      <c r="E23" s="7">
        <f>' № 8  рп, кцср, квр'!G199</f>
        <v>0</v>
      </c>
    </row>
    <row r="24" spans="1:5" x14ac:dyDescent="0.25">
      <c r="A24" s="4" t="s">
        <v>57</v>
      </c>
      <c r="B24" s="20" t="s">
        <v>27</v>
      </c>
      <c r="C24" s="6">
        <f>C25+C27+C26</f>
        <v>63605.3</v>
      </c>
      <c r="D24" s="6">
        <f t="shared" ref="D24:E24" si="2">D25+D27+D26</f>
        <v>108208.90000000001</v>
      </c>
      <c r="E24" s="6">
        <f t="shared" si="2"/>
        <v>109250.30000000002</v>
      </c>
    </row>
    <row r="25" spans="1:5" x14ac:dyDescent="0.25">
      <c r="A25" s="26" t="s">
        <v>4</v>
      </c>
      <c r="B25" s="13" t="s">
        <v>5</v>
      </c>
      <c r="C25" s="7">
        <f>' № 8  рп, кцср, квр'!E212</f>
        <v>2221.4</v>
      </c>
      <c r="D25" s="7">
        <f>' № 8  рп, кцср, квр'!F212</f>
        <v>2165.1</v>
      </c>
      <c r="E25" s="7">
        <f>' № 8  рп, кцср, квр'!G212</f>
        <v>1818.4</v>
      </c>
    </row>
    <row r="26" spans="1:5" x14ac:dyDescent="0.25">
      <c r="A26" s="15" t="s">
        <v>283</v>
      </c>
      <c r="B26" s="109" t="s">
        <v>284</v>
      </c>
      <c r="C26" s="7">
        <f>' № 8  рп, кцср, квр'!E219</f>
        <v>33544.699999999997</v>
      </c>
      <c r="D26" s="7">
        <f>' № 8  рп, кцср, квр'!F219</f>
        <v>95410.200000000012</v>
      </c>
      <c r="E26" s="7">
        <f>' № 8  рп, кцср, квр'!G219</f>
        <v>95410.200000000012</v>
      </c>
    </row>
    <row r="27" spans="1:5" x14ac:dyDescent="0.25">
      <c r="A27" s="26" t="s">
        <v>49</v>
      </c>
      <c r="B27" s="13" t="s">
        <v>28</v>
      </c>
      <c r="C27" s="7">
        <f>' № 8  рп, кцср, квр'!E235</f>
        <v>27839.200000000004</v>
      </c>
      <c r="D27" s="7">
        <f>' № 8  рп, кцср, квр'!F235</f>
        <v>10633.599999999999</v>
      </c>
      <c r="E27" s="7">
        <f>' № 8  рп, кцср, квр'!G235</f>
        <v>12021.7</v>
      </c>
    </row>
    <row r="28" spans="1:5" x14ac:dyDescent="0.25">
      <c r="A28" s="4" t="s">
        <v>37</v>
      </c>
      <c r="B28" s="5" t="s">
        <v>29</v>
      </c>
      <c r="C28" s="6">
        <f>C29+C30+C31+C33+C34+C32</f>
        <v>554643.5</v>
      </c>
      <c r="D28" s="6">
        <f t="shared" ref="D28:E28" si="3">D29+D30+D31+D33+D34+D32</f>
        <v>550234</v>
      </c>
      <c r="E28" s="6">
        <f t="shared" si="3"/>
        <v>550011.60000000009</v>
      </c>
    </row>
    <row r="29" spans="1:5" x14ac:dyDescent="0.25">
      <c r="A29" s="26" t="s">
        <v>50</v>
      </c>
      <c r="B29" s="13" t="s">
        <v>10</v>
      </c>
      <c r="C29" s="7">
        <f>' № 8  рп, кцср, квр'!E269</f>
        <v>217994.2</v>
      </c>
      <c r="D29" s="7">
        <f>' № 8  рп, кцср, квр'!F269</f>
        <v>212473.90000000002</v>
      </c>
      <c r="E29" s="7">
        <f>' № 8  рп, кцср, квр'!G269</f>
        <v>212473.90000000002</v>
      </c>
    </row>
    <row r="30" spans="1:5" x14ac:dyDescent="0.25">
      <c r="A30" s="15" t="s">
        <v>51</v>
      </c>
      <c r="B30" s="13" t="s">
        <v>11</v>
      </c>
      <c r="C30" s="7">
        <f>' № 8  рп, кцср, квр'!E292</f>
        <v>291490.5</v>
      </c>
      <c r="D30" s="7">
        <f>' № 8  рп, кцср, квр'!F292</f>
        <v>292601.3</v>
      </c>
      <c r="E30" s="7">
        <f>' № 8  рп, кцср, квр'!G292</f>
        <v>292378.89999999997</v>
      </c>
    </row>
    <row r="31" spans="1:5" x14ac:dyDescent="0.25">
      <c r="A31" s="15" t="s">
        <v>90</v>
      </c>
      <c r="B31" s="13" t="s">
        <v>91</v>
      </c>
      <c r="C31" s="7">
        <f>' № 8  рп, кцср, квр'!E328</f>
        <v>34425.5</v>
      </c>
      <c r="D31" s="7">
        <f>' № 8  рп, кцср, квр'!F328</f>
        <v>34425.5</v>
      </c>
      <c r="E31" s="7">
        <f>' № 8  рп, кцср, квр'!G328</f>
        <v>34425.5</v>
      </c>
    </row>
    <row r="32" spans="1:5" ht="32.4" customHeight="1" x14ac:dyDescent="0.25">
      <c r="A32" s="15" t="s">
        <v>224</v>
      </c>
      <c r="B32" s="13" t="s">
        <v>257</v>
      </c>
      <c r="C32" s="7">
        <f>' № 8  рп, кцср, квр'!E347</f>
        <v>150</v>
      </c>
      <c r="D32" s="7">
        <f>' № 8  рп, кцср, квр'!F347</f>
        <v>150</v>
      </c>
      <c r="E32" s="7">
        <f>' № 8  рп, кцср, квр'!G347</f>
        <v>150</v>
      </c>
    </row>
    <row r="33" spans="1:5" x14ac:dyDescent="0.25">
      <c r="A33" s="15" t="s">
        <v>38</v>
      </c>
      <c r="B33" s="13" t="s">
        <v>99</v>
      </c>
      <c r="C33" s="7">
        <f>' № 8  рп, кцср, квр'!E354</f>
        <v>3992.2999999999997</v>
      </c>
      <c r="D33" s="7">
        <f>' № 8  рп, кцср, квр'!F354</f>
        <v>3992.2999999999997</v>
      </c>
      <c r="E33" s="7">
        <f>' № 8  рп, кцср, квр'!G354</f>
        <v>3992.2999999999997</v>
      </c>
    </row>
    <row r="34" spans="1:5" x14ac:dyDescent="0.25">
      <c r="A34" s="15" t="s">
        <v>52</v>
      </c>
      <c r="B34" s="13" t="s">
        <v>12</v>
      </c>
      <c r="C34" s="7">
        <f>' № 8  рп, кцср, квр'!E390</f>
        <v>6591</v>
      </c>
      <c r="D34" s="7">
        <f>' № 8  рп, кцср, квр'!F390</f>
        <v>6591</v>
      </c>
      <c r="E34" s="7">
        <f>' № 8  рп, кцср, квр'!G390</f>
        <v>6591</v>
      </c>
    </row>
    <row r="35" spans="1:5" x14ac:dyDescent="0.25">
      <c r="A35" s="4" t="s">
        <v>41</v>
      </c>
      <c r="B35" s="20" t="s">
        <v>82</v>
      </c>
      <c r="C35" s="6">
        <f>C36</f>
        <v>37225</v>
      </c>
      <c r="D35" s="6">
        <f t="shared" ref="D35:E35" si="4">D36</f>
        <v>37080.099999999991</v>
      </c>
      <c r="E35" s="6">
        <f t="shared" si="4"/>
        <v>37080.099999999991</v>
      </c>
    </row>
    <row r="36" spans="1:5" x14ac:dyDescent="0.25">
      <c r="A36" s="26" t="s">
        <v>42</v>
      </c>
      <c r="B36" s="13" t="s">
        <v>13</v>
      </c>
      <c r="C36" s="7">
        <f>' № 8  рп, кцср, квр'!E410</f>
        <v>37225</v>
      </c>
      <c r="D36" s="7">
        <f>' № 8  рп, кцср, квр'!F410</f>
        <v>37080.099999999991</v>
      </c>
      <c r="E36" s="7">
        <f>' № 8  рп, кцср, квр'!G410</f>
        <v>37080.099999999991</v>
      </c>
    </row>
    <row r="37" spans="1:5" x14ac:dyDescent="0.25">
      <c r="A37" s="4" t="s">
        <v>39</v>
      </c>
      <c r="B37" s="20" t="s">
        <v>31</v>
      </c>
      <c r="C37" s="6">
        <f>C38+C39+C40</f>
        <v>18057.400000000001</v>
      </c>
      <c r="D37" s="6">
        <f t="shared" ref="D37:E37" si="5">D38+D39+D40</f>
        <v>16004.400000000001</v>
      </c>
      <c r="E37" s="6">
        <f t="shared" si="5"/>
        <v>13855.600000000002</v>
      </c>
    </row>
    <row r="38" spans="1:5" x14ac:dyDescent="0.25">
      <c r="A38" s="130" t="s">
        <v>53</v>
      </c>
      <c r="B38" s="84" t="s">
        <v>32</v>
      </c>
      <c r="C38" s="7">
        <f>' № 8  рп, кцср, квр'!E456</f>
        <v>1152.8999999999999</v>
      </c>
      <c r="D38" s="7">
        <f>' № 8  рп, кцср, квр'!F456</f>
        <v>1152.8999999999999</v>
      </c>
      <c r="E38" s="7">
        <f>' № 8  рп, кцср, квр'!G456</f>
        <v>1152.8999999999999</v>
      </c>
    </row>
    <row r="39" spans="1:5" x14ac:dyDescent="0.25">
      <c r="A39" s="131" t="s">
        <v>40</v>
      </c>
      <c r="B39" s="63" t="s">
        <v>34</v>
      </c>
      <c r="C39" s="134">
        <f>' № 8  рп, кцср, квр'!E465</f>
        <v>607.1</v>
      </c>
      <c r="D39" s="7">
        <f>' № 8  рп, кцср, квр'!F465</f>
        <v>207.1</v>
      </c>
      <c r="E39" s="7">
        <f>' № 8  рп, кцср, квр'!G465</f>
        <v>207.1</v>
      </c>
    </row>
    <row r="40" spans="1:5" x14ac:dyDescent="0.25">
      <c r="A40" s="131" t="s">
        <v>84</v>
      </c>
      <c r="B40" s="136" t="s">
        <v>85</v>
      </c>
      <c r="C40" s="135">
        <f>' № 8  рп, кцср, квр'!E481</f>
        <v>16297.400000000001</v>
      </c>
      <c r="D40" s="85">
        <f>' № 8  рп, кцср, квр'!F481</f>
        <v>14644.400000000001</v>
      </c>
      <c r="E40" s="85">
        <f>' № 8  рп, кцср, квр'!G481</f>
        <v>12495.600000000002</v>
      </c>
    </row>
    <row r="41" spans="1:5" x14ac:dyDescent="0.25">
      <c r="A41" s="16" t="s">
        <v>61</v>
      </c>
      <c r="B41" s="20" t="s">
        <v>30</v>
      </c>
      <c r="C41" s="87">
        <f>C42+C43</f>
        <v>29776</v>
      </c>
      <c r="D41" s="87">
        <f t="shared" ref="D41:E41" si="6">D42+D43</f>
        <v>29186</v>
      </c>
      <c r="E41" s="87">
        <f t="shared" si="6"/>
        <v>29186</v>
      </c>
    </row>
    <row r="42" spans="1:5" x14ac:dyDescent="0.25">
      <c r="A42" s="131" t="s">
        <v>86</v>
      </c>
      <c r="B42" s="63" t="s">
        <v>62</v>
      </c>
      <c r="C42" s="17">
        <f>' № 8  рп, кцср, квр'!E506</f>
        <v>13594.6</v>
      </c>
      <c r="D42" s="17">
        <f>' № 8  рп, кцср, квр'!F506</f>
        <v>13004.6</v>
      </c>
      <c r="E42" s="17">
        <f>' № 8  рп, кцср, квр'!G506</f>
        <v>13004.6</v>
      </c>
    </row>
    <row r="43" spans="1:5" x14ac:dyDescent="0.25">
      <c r="A43" s="131">
        <v>1103</v>
      </c>
      <c r="B43" s="132" t="s">
        <v>318</v>
      </c>
      <c r="C43" s="17">
        <f>' № 8  рп, кцср, квр'!E536</f>
        <v>16181.4</v>
      </c>
      <c r="D43" s="17">
        <f>' № 8  рп, кцср, квр'!F536</f>
        <v>16181.4</v>
      </c>
      <c r="E43" s="17">
        <f>' № 8  рп, кцср, квр'!G536</f>
        <v>16181.4</v>
      </c>
    </row>
    <row r="44" spans="1:5" ht="19.95" customHeight="1" x14ac:dyDescent="0.25">
      <c r="A44" s="16" t="s">
        <v>92</v>
      </c>
      <c r="B44" s="20" t="s">
        <v>63</v>
      </c>
      <c r="C44" s="87">
        <f>C45</f>
        <v>1503.9</v>
      </c>
      <c r="D44" s="87">
        <f t="shared" ref="D44:E44" si="7">D45</f>
        <v>1503.9</v>
      </c>
      <c r="E44" s="87">
        <f t="shared" si="7"/>
        <v>1503.9</v>
      </c>
    </row>
    <row r="45" spans="1:5" ht="14.4" customHeight="1" x14ac:dyDescent="0.25">
      <c r="A45" s="83" t="s">
        <v>64</v>
      </c>
      <c r="B45" s="63" t="s">
        <v>65</v>
      </c>
      <c r="C45" s="17">
        <f>' № 8  рп, кцср, квр'!E550</f>
        <v>1503.9</v>
      </c>
      <c r="D45" s="17">
        <f>' № 8  рп, кцср, квр'!F550</f>
        <v>1503.9</v>
      </c>
      <c r="E45" s="17">
        <f>' № 8  рп, кцср, квр'!G550</f>
        <v>1503.9</v>
      </c>
    </row>
    <row r="46" spans="1:5" x14ac:dyDescent="0.25">
      <c r="A46" s="16" t="s">
        <v>262</v>
      </c>
      <c r="B46" s="20" t="s">
        <v>263</v>
      </c>
      <c r="C46" s="87">
        <f>C47</f>
        <v>20</v>
      </c>
      <c r="D46" s="87">
        <f t="shared" ref="D46:E46" si="8">D47</f>
        <v>0</v>
      </c>
      <c r="E46" s="87">
        <f t="shared" si="8"/>
        <v>0</v>
      </c>
    </row>
    <row r="47" spans="1:5" ht="30" customHeight="1" x14ac:dyDescent="0.25">
      <c r="A47" s="83" t="s">
        <v>264</v>
      </c>
      <c r="B47" s="63" t="s">
        <v>265</v>
      </c>
      <c r="C47" s="17">
        <f>' № 8  рп, кцср, квр'!E569</f>
        <v>20</v>
      </c>
      <c r="D47" s="17">
        <f>' № 8  рп, кцср, квр'!F569</f>
        <v>0</v>
      </c>
      <c r="E47" s="17">
        <f>' № 8  рп, кцср, квр'!G569</f>
        <v>0</v>
      </c>
    </row>
  </sheetData>
  <mergeCells count="7">
    <mergeCell ref="B3:B5"/>
    <mergeCell ref="C4:C5"/>
    <mergeCell ref="A1:E1"/>
    <mergeCell ref="A2:E2"/>
    <mergeCell ref="A3:A5"/>
    <mergeCell ref="C3:E3"/>
    <mergeCell ref="D4:E4"/>
  </mergeCells>
  <pageMargins left="0.59055118110236227" right="0.19685039370078741" top="0.19685039370078741" bottom="0.19685039370078741" header="0.31496062992125984" footer="0.31496062992125984"/>
  <pageSetup paperSize="9" scale="87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06"/>
  <sheetViews>
    <sheetView topLeftCell="A472" zoomScale="92" zoomScaleNormal="92" workbookViewId="0">
      <selection activeCell="F516" sqref="F516"/>
    </sheetView>
  </sheetViews>
  <sheetFormatPr defaultColWidth="8.88671875" defaultRowHeight="15.6" x14ac:dyDescent="0.25"/>
  <cols>
    <col min="1" max="1" width="6.33203125" style="3" customWidth="1"/>
    <col min="2" max="2" width="5.88671875" style="3" customWidth="1"/>
    <col min="3" max="3" width="14.6640625" style="3" customWidth="1"/>
    <col min="4" max="4" width="5.6640625" style="3" customWidth="1"/>
    <col min="5" max="5" width="67.6640625" style="61" customWidth="1"/>
    <col min="6" max="6" width="11.5546875" style="28" customWidth="1"/>
    <col min="7" max="7" width="11" style="28" customWidth="1"/>
    <col min="8" max="8" width="10.6640625" style="28" customWidth="1"/>
    <col min="9" max="16384" width="8.88671875" style="3"/>
  </cols>
  <sheetData>
    <row r="1" spans="1:8" ht="54.6" customHeight="1" x14ac:dyDescent="0.25">
      <c r="A1" s="41" t="s">
        <v>66</v>
      </c>
      <c r="B1" s="332" t="s">
        <v>457</v>
      </c>
      <c r="C1" s="332"/>
      <c r="D1" s="332"/>
      <c r="E1" s="332"/>
      <c r="F1" s="332"/>
      <c r="G1" s="332"/>
      <c r="H1" s="332"/>
    </row>
    <row r="2" spans="1:8" ht="44.4" customHeight="1" x14ac:dyDescent="0.25">
      <c r="A2" s="333" t="s">
        <v>391</v>
      </c>
      <c r="B2" s="333"/>
      <c r="C2" s="333"/>
      <c r="D2" s="333"/>
      <c r="E2" s="333"/>
      <c r="F2" s="333"/>
      <c r="G2" s="333"/>
      <c r="H2" s="333"/>
    </row>
    <row r="3" spans="1:8" x14ac:dyDescent="0.25">
      <c r="A3" s="334" t="s">
        <v>15</v>
      </c>
      <c r="B3" s="334" t="s">
        <v>36</v>
      </c>
      <c r="C3" s="334" t="s">
        <v>16</v>
      </c>
      <c r="D3" s="334" t="s">
        <v>17</v>
      </c>
      <c r="E3" s="335" t="s">
        <v>18</v>
      </c>
      <c r="F3" s="336" t="s">
        <v>87</v>
      </c>
      <c r="G3" s="336"/>
      <c r="H3" s="336"/>
    </row>
    <row r="4" spans="1:8" x14ac:dyDescent="0.25">
      <c r="A4" s="334" t="s">
        <v>66</v>
      </c>
      <c r="B4" s="334" t="s">
        <v>66</v>
      </c>
      <c r="C4" s="334" t="s">
        <v>66</v>
      </c>
      <c r="D4" s="334" t="s">
        <v>66</v>
      </c>
      <c r="E4" s="335" t="s">
        <v>66</v>
      </c>
      <c r="F4" s="336" t="s">
        <v>255</v>
      </c>
      <c r="G4" s="336" t="s">
        <v>88</v>
      </c>
      <c r="H4" s="336"/>
    </row>
    <row r="5" spans="1:8" x14ac:dyDescent="0.25">
      <c r="A5" s="334" t="s">
        <v>66</v>
      </c>
      <c r="B5" s="334" t="s">
        <v>66</v>
      </c>
      <c r="C5" s="334" t="s">
        <v>66</v>
      </c>
      <c r="D5" s="334" t="s">
        <v>66</v>
      </c>
      <c r="E5" s="335" t="s">
        <v>66</v>
      </c>
      <c r="F5" s="336" t="s">
        <v>66</v>
      </c>
      <c r="G5" s="133" t="s">
        <v>282</v>
      </c>
      <c r="H5" s="133" t="s">
        <v>386</v>
      </c>
    </row>
    <row r="6" spans="1:8" x14ac:dyDescent="0.25">
      <c r="A6" s="42" t="s">
        <v>3</v>
      </c>
      <c r="B6" s="42" t="s">
        <v>77</v>
      </c>
      <c r="C6" s="42" t="s">
        <v>78</v>
      </c>
      <c r="D6" s="42" t="s">
        <v>79</v>
      </c>
      <c r="E6" s="95" t="s">
        <v>80</v>
      </c>
      <c r="F6" s="133" t="s">
        <v>81</v>
      </c>
      <c r="G6" s="133" t="s">
        <v>93</v>
      </c>
      <c r="H6" s="133" t="s">
        <v>94</v>
      </c>
    </row>
    <row r="7" spans="1:8" x14ac:dyDescent="0.25">
      <c r="A7" s="16" t="s">
        <v>66</v>
      </c>
      <c r="B7" s="16" t="s">
        <v>66</v>
      </c>
      <c r="C7" s="16" t="s">
        <v>66</v>
      </c>
      <c r="D7" s="16" t="s">
        <v>66</v>
      </c>
      <c r="E7" s="58" t="s">
        <v>0</v>
      </c>
      <c r="F7" s="27">
        <f>F8+F412+F436+F481+F492</f>
        <v>888424.60000000009</v>
      </c>
      <c r="G7" s="27">
        <f>G8+G412+G436+G481+G492</f>
        <v>923515.90000000014</v>
      </c>
      <c r="H7" s="27">
        <f>H8+H412+H436+H481+H492</f>
        <v>904134.90000000014</v>
      </c>
    </row>
    <row r="8" spans="1:8" ht="31.2" x14ac:dyDescent="0.25">
      <c r="A8" s="16" t="s">
        <v>19</v>
      </c>
      <c r="B8" s="25" t="s">
        <v>66</v>
      </c>
      <c r="C8" s="25" t="s">
        <v>66</v>
      </c>
      <c r="D8" s="25" t="s">
        <v>66</v>
      </c>
      <c r="E8" s="58" t="s">
        <v>363</v>
      </c>
      <c r="F8" s="27">
        <f>F9+F103+F118+F172+F222+F275+F320+F398+F354</f>
        <v>319449.40000000002</v>
      </c>
      <c r="G8" s="27">
        <f>G9+G103+G118+G172+G222+G275+G320+G398+G354</f>
        <v>359566.50000000006</v>
      </c>
      <c r="H8" s="27">
        <f>H9+H103+H118+H172+H222+H275+H320+H398+H354</f>
        <v>343156.70000000007</v>
      </c>
    </row>
    <row r="9" spans="1:8" x14ac:dyDescent="0.25">
      <c r="A9" s="42" t="s">
        <v>19</v>
      </c>
      <c r="B9" s="42" t="s">
        <v>54</v>
      </c>
      <c r="C9" s="42" t="s">
        <v>66</v>
      </c>
      <c r="D9" s="42" t="s">
        <v>66</v>
      </c>
      <c r="E9" s="59" t="s">
        <v>20</v>
      </c>
      <c r="F9" s="22">
        <f>F10+F16+F30+F43+F36</f>
        <v>53615.499999999993</v>
      </c>
      <c r="G9" s="22">
        <f t="shared" ref="G9:H9" si="0">G10+G16+G30+G43+G36</f>
        <v>52617.799999999996</v>
      </c>
      <c r="H9" s="22">
        <f t="shared" si="0"/>
        <v>52446.9</v>
      </c>
    </row>
    <row r="10" spans="1:8" ht="31.2" x14ac:dyDescent="0.25">
      <c r="A10" s="42" t="s">
        <v>19</v>
      </c>
      <c r="B10" s="42" t="s">
        <v>43</v>
      </c>
      <c r="C10" s="42" t="s">
        <v>66</v>
      </c>
      <c r="D10" s="42" t="s">
        <v>66</v>
      </c>
      <c r="E10" s="51" t="s">
        <v>59</v>
      </c>
      <c r="F10" s="22">
        <f>F11</f>
        <v>1648.7</v>
      </c>
      <c r="G10" s="22">
        <f t="shared" ref="G10:H14" si="1">G11</f>
        <v>1648.7</v>
      </c>
      <c r="H10" s="22">
        <f t="shared" si="1"/>
        <v>1648.7</v>
      </c>
    </row>
    <row r="11" spans="1:8" x14ac:dyDescent="0.25">
      <c r="A11" s="42" t="s">
        <v>19</v>
      </c>
      <c r="B11" s="42" t="s">
        <v>43</v>
      </c>
      <c r="C11" s="42">
        <v>9900000000</v>
      </c>
      <c r="D11" s="42"/>
      <c r="E11" s="57" t="s">
        <v>107</v>
      </c>
      <c r="F11" s="22">
        <f>F12</f>
        <v>1648.7</v>
      </c>
      <c r="G11" s="22">
        <f t="shared" si="1"/>
        <v>1648.7</v>
      </c>
      <c r="H11" s="22">
        <f t="shared" si="1"/>
        <v>1648.7</v>
      </c>
    </row>
    <row r="12" spans="1:8" ht="31.2" x14ac:dyDescent="0.25">
      <c r="A12" s="42" t="s">
        <v>19</v>
      </c>
      <c r="B12" s="42" t="s">
        <v>43</v>
      </c>
      <c r="C12" s="42">
        <v>9990000000</v>
      </c>
      <c r="D12" s="42"/>
      <c r="E12" s="57" t="s">
        <v>161</v>
      </c>
      <c r="F12" s="22">
        <f>F13</f>
        <v>1648.7</v>
      </c>
      <c r="G12" s="22">
        <f t="shared" si="1"/>
        <v>1648.7</v>
      </c>
      <c r="H12" s="22">
        <f t="shared" si="1"/>
        <v>1648.7</v>
      </c>
    </row>
    <row r="13" spans="1:8" x14ac:dyDescent="0.25">
      <c r="A13" s="42" t="s">
        <v>19</v>
      </c>
      <c r="B13" s="42" t="s">
        <v>43</v>
      </c>
      <c r="C13" s="42">
        <v>9990021000</v>
      </c>
      <c r="D13" s="25"/>
      <c r="E13" s="57" t="s">
        <v>162</v>
      </c>
      <c r="F13" s="22">
        <f>F14</f>
        <v>1648.7</v>
      </c>
      <c r="G13" s="22">
        <f t="shared" si="1"/>
        <v>1648.7</v>
      </c>
      <c r="H13" s="22">
        <f t="shared" si="1"/>
        <v>1648.7</v>
      </c>
    </row>
    <row r="14" spans="1:8" ht="62.4" x14ac:dyDescent="0.25">
      <c r="A14" s="42" t="s">
        <v>19</v>
      </c>
      <c r="B14" s="42" t="s">
        <v>43</v>
      </c>
      <c r="C14" s="42">
        <v>9990021000</v>
      </c>
      <c r="D14" s="42" t="s">
        <v>68</v>
      </c>
      <c r="E14" s="57" t="s">
        <v>1</v>
      </c>
      <c r="F14" s="22">
        <f>F15</f>
        <v>1648.7</v>
      </c>
      <c r="G14" s="22">
        <f t="shared" si="1"/>
        <v>1648.7</v>
      </c>
      <c r="H14" s="22">
        <f t="shared" si="1"/>
        <v>1648.7</v>
      </c>
    </row>
    <row r="15" spans="1:8" ht="31.2" x14ac:dyDescent="0.25">
      <c r="A15" s="42" t="s">
        <v>19</v>
      </c>
      <c r="B15" s="42" t="s">
        <v>43</v>
      </c>
      <c r="C15" s="42">
        <v>9990021000</v>
      </c>
      <c r="D15" s="42">
        <v>120</v>
      </c>
      <c r="E15" s="57" t="s">
        <v>256</v>
      </c>
      <c r="F15" s="22">
        <v>1648.7</v>
      </c>
      <c r="G15" s="22">
        <v>1648.7</v>
      </c>
      <c r="H15" s="22">
        <v>1648.7</v>
      </c>
    </row>
    <row r="16" spans="1:8" ht="46.8" x14ac:dyDescent="0.25">
      <c r="A16" s="42" t="s">
        <v>19</v>
      </c>
      <c r="B16" s="42" t="s">
        <v>45</v>
      </c>
      <c r="C16" s="42" t="s">
        <v>66</v>
      </c>
      <c r="D16" s="42" t="s">
        <v>66</v>
      </c>
      <c r="E16" s="57" t="s">
        <v>22</v>
      </c>
      <c r="F16" s="22">
        <f>F17</f>
        <v>23690.5</v>
      </c>
      <c r="G16" s="22">
        <f t="shared" ref="G16:H16" si="2">G17</f>
        <v>23696.9</v>
      </c>
      <c r="H16" s="22">
        <f t="shared" si="2"/>
        <v>23703.5</v>
      </c>
    </row>
    <row r="17" spans="1:8" x14ac:dyDescent="0.25">
      <c r="A17" s="42" t="s">
        <v>19</v>
      </c>
      <c r="B17" s="42" t="s">
        <v>45</v>
      </c>
      <c r="C17" s="42">
        <v>9900000000</v>
      </c>
      <c r="D17" s="42"/>
      <c r="E17" s="57" t="s">
        <v>107</v>
      </c>
      <c r="F17" s="22">
        <f>F18</f>
        <v>23690.5</v>
      </c>
      <c r="G17" s="22">
        <f t="shared" ref="G17:H18" si="3">G18</f>
        <v>23696.9</v>
      </c>
      <c r="H17" s="22">
        <f t="shared" si="3"/>
        <v>23703.5</v>
      </c>
    </row>
    <row r="18" spans="1:8" ht="31.2" x14ac:dyDescent="0.25">
      <c r="A18" s="42" t="s">
        <v>19</v>
      </c>
      <c r="B18" s="42" t="s">
        <v>45</v>
      </c>
      <c r="C18" s="42">
        <v>9990000000</v>
      </c>
      <c r="D18" s="42"/>
      <c r="E18" s="57" t="s">
        <v>161</v>
      </c>
      <c r="F18" s="22">
        <f>F19</f>
        <v>23690.5</v>
      </c>
      <c r="G18" s="22">
        <f t="shared" si="3"/>
        <v>23696.9</v>
      </c>
      <c r="H18" s="22">
        <f t="shared" si="3"/>
        <v>23703.5</v>
      </c>
    </row>
    <row r="19" spans="1:8" ht="31.2" x14ac:dyDescent="0.25">
      <c r="A19" s="42" t="s">
        <v>19</v>
      </c>
      <c r="B19" s="42" t="s">
        <v>45</v>
      </c>
      <c r="C19" s="42">
        <v>9990200000</v>
      </c>
      <c r="D19" s="25"/>
      <c r="E19" s="57" t="s">
        <v>120</v>
      </c>
      <c r="F19" s="22">
        <f>F25+F20</f>
        <v>23690.5</v>
      </c>
      <c r="G19" s="22">
        <f t="shared" ref="G19:H19" si="4">G25+G20</f>
        <v>23696.9</v>
      </c>
      <c r="H19" s="22">
        <f t="shared" si="4"/>
        <v>23703.5</v>
      </c>
    </row>
    <row r="20" spans="1:8" ht="47.25" customHeight="1" x14ac:dyDescent="0.25">
      <c r="A20" s="42" t="s">
        <v>19</v>
      </c>
      <c r="B20" s="42" t="s">
        <v>45</v>
      </c>
      <c r="C20" s="42">
        <v>9990210510</v>
      </c>
      <c r="D20" s="42"/>
      <c r="E20" s="57" t="s">
        <v>163</v>
      </c>
      <c r="F20" s="22">
        <f>F21+F23</f>
        <v>668.09999999999991</v>
      </c>
      <c r="G20" s="22">
        <f t="shared" ref="G20:H20" si="5">G21+G23</f>
        <v>674.5</v>
      </c>
      <c r="H20" s="22">
        <f t="shared" si="5"/>
        <v>681.09999999999991</v>
      </c>
    </row>
    <row r="21" spans="1:8" ht="62.4" x14ac:dyDescent="0.25">
      <c r="A21" s="42" t="s">
        <v>19</v>
      </c>
      <c r="B21" s="42" t="s">
        <v>45</v>
      </c>
      <c r="C21" s="42">
        <v>9990210510</v>
      </c>
      <c r="D21" s="42" t="s">
        <v>68</v>
      </c>
      <c r="E21" s="57" t="s">
        <v>1</v>
      </c>
      <c r="F21" s="22">
        <f>F22</f>
        <v>661.8</v>
      </c>
      <c r="G21" s="22">
        <f>G22</f>
        <v>668.2</v>
      </c>
      <c r="H21" s="22">
        <f>H22</f>
        <v>674.8</v>
      </c>
    </row>
    <row r="22" spans="1:8" ht="31.2" x14ac:dyDescent="0.25">
      <c r="A22" s="42" t="s">
        <v>19</v>
      </c>
      <c r="B22" s="42" t="s">
        <v>45</v>
      </c>
      <c r="C22" s="42">
        <v>9990210510</v>
      </c>
      <c r="D22" s="42">
        <v>120</v>
      </c>
      <c r="E22" s="57" t="s">
        <v>256</v>
      </c>
      <c r="F22" s="22">
        <v>661.8</v>
      </c>
      <c r="G22" s="22">
        <v>668.2</v>
      </c>
      <c r="H22" s="22">
        <v>674.8</v>
      </c>
    </row>
    <row r="23" spans="1:8" ht="31.2" x14ac:dyDescent="0.25">
      <c r="A23" s="121" t="s">
        <v>19</v>
      </c>
      <c r="B23" s="121" t="s">
        <v>45</v>
      </c>
      <c r="C23" s="121">
        <v>9990210510</v>
      </c>
      <c r="D23" s="123" t="s">
        <v>69</v>
      </c>
      <c r="E23" s="128" t="s">
        <v>95</v>
      </c>
      <c r="F23" s="22">
        <f>F24</f>
        <v>6.3</v>
      </c>
      <c r="G23" s="22">
        <f t="shared" ref="G23:H23" si="6">G24</f>
        <v>6.3</v>
      </c>
      <c r="H23" s="22">
        <f t="shared" si="6"/>
        <v>6.3</v>
      </c>
    </row>
    <row r="24" spans="1:8" ht="31.2" x14ac:dyDescent="0.25">
      <c r="A24" s="121" t="s">
        <v>19</v>
      </c>
      <c r="B24" s="121" t="s">
        <v>45</v>
      </c>
      <c r="C24" s="121">
        <v>9990210510</v>
      </c>
      <c r="D24" s="121">
        <v>240</v>
      </c>
      <c r="E24" s="128" t="s">
        <v>254</v>
      </c>
      <c r="F24" s="22">
        <v>6.3</v>
      </c>
      <c r="G24" s="22">
        <v>6.3</v>
      </c>
      <c r="H24" s="22">
        <v>6.3</v>
      </c>
    </row>
    <row r="25" spans="1:8" ht="46.8" x14ac:dyDescent="0.25">
      <c r="A25" s="42" t="s">
        <v>19</v>
      </c>
      <c r="B25" s="42" t="s">
        <v>45</v>
      </c>
      <c r="C25" s="42">
        <v>9990225000</v>
      </c>
      <c r="D25" s="42"/>
      <c r="E25" s="57" t="s">
        <v>121</v>
      </c>
      <c r="F25" s="22">
        <f>F26+F28</f>
        <v>23022.400000000001</v>
      </c>
      <c r="G25" s="22">
        <f t="shared" ref="G25:H25" si="7">G26+G28</f>
        <v>23022.400000000001</v>
      </c>
      <c r="H25" s="22">
        <f t="shared" si="7"/>
        <v>23022.400000000001</v>
      </c>
    </row>
    <row r="26" spans="1:8" ht="62.4" x14ac:dyDescent="0.25">
      <c r="A26" s="42" t="s">
        <v>19</v>
      </c>
      <c r="B26" s="42" t="s">
        <v>45</v>
      </c>
      <c r="C26" s="42">
        <v>9990225000</v>
      </c>
      <c r="D26" s="42" t="s">
        <v>68</v>
      </c>
      <c r="E26" s="57" t="s">
        <v>1</v>
      </c>
      <c r="F26" s="22">
        <f>F27</f>
        <v>22942.9</v>
      </c>
      <c r="G26" s="22">
        <f>G27</f>
        <v>22942.9</v>
      </c>
      <c r="H26" s="22">
        <f>H27</f>
        <v>22942.9</v>
      </c>
    </row>
    <row r="27" spans="1:8" ht="31.2" x14ac:dyDescent="0.25">
      <c r="A27" s="42" t="s">
        <v>19</v>
      </c>
      <c r="B27" s="42" t="s">
        <v>45</v>
      </c>
      <c r="C27" s="42">
        <v>9990225000</v>
      </c>
      <c r="D27" s="42">
        <v>120</v>
      </c>
      <c r="E27" s="57" t="s">
        <v>256</v>
      </c>
      <c r="F27" s="22">
        <v>22942.9</v>
      </c>
      <c r="G27" s="22">
        <v>22942.9</v>
      </c>
      <c r="H27" s="22">
        <v>22942.9</v>
      </c>
    </row>
    <row r="28" spans="1:8" x14ac:dyDescent="0.25">
      <c r="A28" s="42" t="s">
        <v>19</v>
      </c>
      <c r="B28" s="42" t="s">
        <v>45</v>
      </c>
      <c r="C28" s="42">
        <v>9990225000</v>
      </c>
      <c r="D28" s="42" t="s">
        <v>70</v>
      </c>
      <c r="E28" s="57" t="s">
        <v>71</v>
      </c>
      <c r="F28" s="22">
        <f>F29</f>
        <v>79.5</v>
      </c>
      <c r="G28" s="22">
        <f t="shared" ref="G28:H28" si="8">G29</f>
        <v>79.5</v>
      </c>
      <c r="H28" s="22">
        <f t="shared" si="8"/>
        <v>79.5</v>
      </c>
    </row>
    <row r="29" spans="1:8" x14ac:dyDescent="0.25">
      <c r="A29" s="42" t="s">
        <v>19</v>
      </c>
      <c r="B29" s="42" t="s">
        <v>45</v>
      </c>
      <c r="C29" s="42">
        <v>9990225000</v>
      </c>
      <c r="D29" s="42">
        <v>850</v>
      </c>
      <c r="E29" s="57" t="s">
        <v>102</v>
      </c>
      <c r="F29" s="22">
        <v>79.5</v>
      </c>
      <c r="G29" s="22">
        <v>79.5</v>
      </c>
      <c r="H29" s="22">
        <v>79.5</v>
      </c>
    </row>
    <row r="30" spans="1:8" x14ac:dyDescent="0.25">
      <c r="A30" s="42" t="s">
        <v>19</v>
      </c>
      <c r="B30" s="9" t="s">
        <v>171</v>
      </c>
      <c r="C30" s="10"/>
      <c r="D30" s="12"/>
      <c r="E30" s="51" t="s">
        <v>172</v>
      </c>
      <c r="F30" s="22">
        <f>F31</f>
        <v>32.200000000000003</v>
      </c>
      <c r="G30" s="22">
        <f t="shared" ref="G30:H30" si="9">G31</f>
        <v>195.6</v>
      </c>
      <c r="H30" s="22">
        <f t="shared" si="9"/>
        <v>15.6</v>
      </c>
    </row>
    <row r="31" spans="1:8" x14ac:dyDescent="0.25">
      <c r="A31" s="42" t="s">
        <v>19</v>
      </c>
      <c r="B31" s="9" t="s">
        <v>171</v>
      </c>
      <c r="C31" s="42">
        <v>9900000000</v>
      </c>
      <c r="D31" s="42"/>
      <c r="E31" s="57" t="s">
        <v>107</v>
      </c>
      <c r="F31" s="22">
        <f>F32</f>
        <v>32.200000000000003</v>
      </c>
      <c r="G31" s="22">
        <f t="shared" ref="G31:H34" si="10">G32</f>
        <v>195.6</v>
      </c>
      <c r="H31" s="22">
        <f t="shared" si="10"/>
        <v>15.6</v>
      </c>
    </row>
    <row r="32" spans="1:8" ht="31.2" x14ac:dyDescent="0.25">
      <c r="A32" s="42" t="s">
        <v>19</v>
      </c>
      <c r="B32" s="9" t="s">
        <v>171</v>
      </c>
      <c r="C32" s="42">
        <v>9930000000</v>
      </c>
      <c r="D32" s="42"/>
      <c r="E32" s="57" t="s">
        <v>173</v>
      </c>
      <c r="F32" s="22">
        <f>F33</f>
        <v>32.200000000000003</v>
      </c>
      <c r="G32" s="22">
        <f t="shared" si="10"/>
        <v>195.6</v>
      </c>
      <c r="H32" s="22">
        <f t="shared" si="10"/>
        <v>15.6</v>
      </c>
    </row>
    <row r="33" spans="1:8" ht="46.8" x14ac:dyDescent="0.25">
      <c r="A33" s="42" t="s">
        <v>19</v>
      </c>
      <c r="B33" s="9" t="s">
        <v>171</v>
      </c>
      <c r="C33" s="42">
        <v>9930051200</v>
      </c>
      <c r="D33" s="42"/>
      <c r="E33" s="57" t="s">
        <v>174</v>
      </c>
      <c r="F33" s="22">
        <f>F34</f>
        <v>32.200000000000003</v>
      </c>
      <c r="G33" s="22">
        <f t="shared" si="10"/>
        <v>195.6</v>
      </c>
      <c r="H33" s="22">
        <f t="shared" si="10"/>
        <v>15.6</v>
      </c>
    </row>
    <row r="34" spans="1:8" ht="31.2" x14ac:dyDescent="0.25">
      <c r="A34" s="42" t="s">
        <v>19</v>
      </c>
      <c r="B34" s="9" t="s">
        <v>171</v>
      </c>
      <c r="C34" s="42">
        <v>9930051200</v>
      </c>
      <c r="D34" s="42" t="s">
        <v>69</v>
      </c>
      <c r="E34" s="57" t="s">
        <v>95</v>
      </c>
      <c r="F34" s="22">
        <f>F35</f>
        <v>32.200000000000003</v>
      </c>
      <c r="G34" s="22">
        <f t="shared" si="10"/>
        <v>195.6</v>
      </c>
      <c r="H34" s="22">
        <f t="shared" si="10"/>
        <v>15.6</v>
      </c>
    </row>
    <row r="35" spans="1:8" ht="31.2" x14ac:dyDescent="0.25">
      <c r="A35" s="42" t="s">
        <v>19</v>
      </c>
      <c r="B35" s="9" t="s">
        <v>171</v>
      </c>
      <c r="C35" s="42">
        <v>9930051200</v>
      </c>
      <c r="D35" s="42">
        <v>240</v>
      </c>
      <c r="E35" s="57" t="s">
        <v>254</v>
      </c>
      <c r="F35" s="22">
        <v>32.200000000000003</v>
      </c>
      <c r="G35" s="22">
        <v>195.6</v>
      </c>
      <c r="H35" s="22">
        <v>15.6</v>
      </c>
    </row>
    <row r="36" spans="1:8" x14ac:dyDescent="0.25">
      <c r="A36" s="42" t="s">
        <v>19</v>
      </c>
      <c r="B36" s="100" t="s">
        <v>243</v>
      </c>
      <c r="C36" s="99"/>
      <c r="D36" s="99"/>
      <c r="E36" s="101" t="s">
        <v>245</v>
      </c>
      <c r="F36" s="22">
        <f t="shared" ref="F36:F41" si="11">F37</f>
        <v>88.6</v>
      </c>
      <c r="G36" s="22">
        <f t="shared" ref="G36:H41" si="12">G37</f>
        <v>88.6</v>
      </c>
      <c r="H36" s="22">
        <f t="shared" si="12"/>
        <v>88.6</v>
      </c>
    </row>
    <row r="37" spans="1:8" ht="46.8" x14ac:dyDescent="0.25">
      <c r="A37" s="42" t="s">
        <v>19</v>
      </c>
      <c r="B37" s="9" t="s">
        <v>243</v>
      </c>
      <c r="C37" s="43">
        <v>1200000000</v>
      </c>
      <c r="D37" s="42"/>
      <c r="E37" s="57" t="s">
        <v>195</v>
      </c>
      <c r="F37" s="22">
        <f t="shared" si="11"/>
        <v>88.6</v>
      </c>
      <c r="G37" s="22">
        <f t="shared" si="12"/>
        <v>88.6</v>
      </c>
      <c r="H37" s="22">
        <f t="shared" si="12"/>
        <v>88.6</v>
      </c>
    </row>
    <row r="38" spans="1:8" ht="31.2" x14ac:dyDescent="0.25">
      <c r="A38" s="42" t="s">
        <v>19</v>
      </c>
      <c r="B38" s="9" t="s">
        <v>243</v>
      </c>
      <c r="C38" s="42">
        <v>1240000000</v>
      </c>
      <c r="D38" s="42"/>
      <c r="E38" s="57" t="s">
        <v>138</v>
      </c>
      <c r="F38" s="22">
        <f t="shared" si="11"/>
        <v>88.6</v>
      </c>
      <c r="G38" s="22">
        <f t="shared" si="12"/>
        <v>88.6</v>
      </c>
      <c r="H38" s="22">
        <f t="shared" si="12"/>
        <v>88.6</v>
      </c>
    </row>
    <row r="39" spans="1:8" ht="31.2" x14ac:dyDescent="0.25">
      <c r="A39" s="42" t="s">
        <v>19</v>
      </c>
      <c r="B39" s="23" t="s">
        <v>243</v>
      </c>
      <c r="C39" s="42">
        <v>1240500000</v>
      </c>
      <c r="D39" s="42"/>
      <c r="E39" s="57" t="s">
        <v>139</v>
      </c>
      <c r="F39" s="22">
        <f t="shared" si="11"/>
        <v>88.6</v>
      </c>
      <c r="G39" s="22">
        <f t="shared" si="12"/>
        <v>88.6</v>
      </c>
      <c r="H39" s="22">
        <f t="shared" si="12"/>
        <v>88.6</v>
      </c>
    </row>
    <row r="40" spans="1:8" ht="31.2" x14ac:dyDescent="0.25">
      <c r="A40" s="42" t="s">
        <v>19</v>
      </c>
      <c r="B40" s="9" t="s">
        <v>243</v>
      </c>
      <c r="C40" s="42">
        <v>1240520410</v>
      </c>
      <c r="D40" s="42"/>
      <c r="E40" s="57" t="s">
        <v>231</v>
      </c>
      <c r="F40" s="22">
        <f t="shared" si="11"/>
        <v>88.6</v>
      </c>
      <c r="G40" s="22">
        <f t="shared" si="12"/>
        <v>88.6</v>
      </c>
      <c r="H40" s="22">
        <f t="shared" si="12"/>
        <v>88.6</v>
      </c>
    </row>
    <row r="41" spans="1:8" x14ac:dyDescent="0.25">
      <c r="A41" s="42" t="s">
        <v>19</v>
      </c>
      <c r="B41" s="9" t="s">
        <v>243</v>
      </c>
      <c r="C41" s="42">
        <v>1240520410</v>
      </c>
      <c r="D41" s="42" t="s">
        <v>70</v>
      </c>
      <c r="E41" s="57" t="s">
        <v>71</v>
      </c>
      <c r="F41" s="22">
        <f t="shared" si="11"/>
        <v>88.6</v>
      </c>
      <c r="G41" s="22">
        <f t="shared" si="12"/>
        <v>88.6</v>
      </c>
      <c r="H41" s="22">
        <f t="shared" si="12"/>
        <v>88.6</v>
      </c>
    </row>
    <row r="42" spans="1:8" ht="31.2" x14ac:dyDescent="0.25">
      <c r="A42" s="42" t="s">
        <v>19</v>
      </c>
      <c r="B42" s="9" t="s">
        <v>243</v>
      </c>
      <c r="C42" s="42">
        <v>1240520410</v>
      </c>
      <c r="D42" s="42">
        <v>860</v>
      </c>
      <c r="E42" s="57" t="s">
        <v>258</v>
      </c>
      <c r="F42" s="22">
        <v>88.6</v>
      </c>
      <c r="G42" s="22">
        <v>88.6</v>
      </c>
      <c r="H42" s="22">
        <v>88.6</v>
      </c>
    </row>
    <row r="43" spans="1:8" x14ac:dyDescent="0.25">
      <c r="A43" s="42" t="s">
        <v>19</v>
      </c>
      <c r="B43" s="42" t="s">
        <v>60</v>
      </c>
      <c r="C43" s="42" t="s">
        <v>66</v>
      </c>
      <c r="D43" s="42" t="s">
        <v>66</v>
      </c>
      <c r="E43" s="57" t="s">
        <v>23</v>
      </c>
      <c r="F43" s="22">
        <f>F44+F62+F86+F68</f>
        <v>28155.499999999996</v>
      </c>
      <c r="G43" s="22">
        <f>G44+G62+G86+G68</f>
        <v>26988</v>
      </c>
      <c r="H43" s="22">
        <f>H44+H62+H86+H68</f>
        <v>26990.5</v>
      </c>
    </row>
    <row r="44" spans="1:8" ht="46.8" x14ac:dyDescent="0.25">
      <c r="A44" s="42" t="s">
        <v>19</v>
      </c>
      <c r="B44" s="42" t="s">
        <v>60</v>
      </c>
      <c r="C44" s="43">
        <v>1200000000</v>
      </c>
      <c r="D44" s="42"/>
      <c r="E44" s="57" t="s">
        <v>195</v>
      </c>
      <c r="F44" s="22">
        <f>F45</f>
        <v>700.5</v>
      </c>
      <c r="G44" s="22">
        <f t="shared" ref="G44:H44" si="13">G45</f>
        <v>684.4</v>
      </c>
      <c r="H44" s="22">
        <f t="shared" si="13"/>
        <v>684.4</v>
      </c>
    </row>
    <row r="45" spans="1:8" ht="31.2" x14ac:dyDescent="0.25">
      <c r="A45" s="42" t="s">
        <v>19</v>
      </c>
      <c r="B45" s="42" t="s">
        <v>60</v>
      </c>
      <c r="C45" s="42">
        <v>1240000000</v>
      </c>
      <c r="D45" s="42"/>
      <c r="E45" s="57" t="s">
        <v>138</v>
      </c>
      <c r="F45" s="22">
        <f>F46+F55</f>
        <v>700.5</v>
      </c>
      <c r="G45" s="22">
        <f t="shared" ref="G45" si="14">G46+G55</f>
        <v>684.4</v>
      </c>
      <c r="H45" s="22">
        <f>H46+H55</f>
        <v>684.4</v>
      </c>
    </row>
    <row r="46" spans="1:8" ht="31.2" x14ac:dyDescent="0.25">
      <c r="A46" s="42" t="s">
        <v>19</v>
      </c>
      <c r="B46" s="42" t="s">
        <v>60</v>
      </c>
      <c r="C46" s="42">
        <v>1240200000</v>
      </c>
      <c r="D46" s="42"/>
      <c r="E46" s="57" t="s">
        <v>158</v>
      </c>
      <c r="F46" s="22">
        <f>F47+F52</f>
        <v>121.8</v>
      </c>
      <c r="G46" s="22">
        <f t="shared" ref="G46" si="15">G47+G52</f>
        <v>121.8</v>
      </c>
      <c r="H46" s="22">
        <f>H47+H52</f>
        <v>121.8</v>
      </c>
    </row>
    <row r="47" spans="1:8" x14ac:dyDescent="0.25">
      <c r="A47" s="42" t="s">
        <v>19</v>
      </c>
      <c r="B47" s="42" t="s">
        <v>60</v>
      </c>
      <c r="C47" s="42">
        <v>1240220340</v>
      </c>
      <c r="D47" s="42"/>
      <c r="E47" s="57" t="s">
        <v>164</v>
      </c>
      <c r="F47" s="22">
        <f>F48+F50</f>
        <v>115.2</v>
      </c>
      <c r="G47" s="22">
        <f t="shared" ref="G47:H47" si="16">G48+G50</f>
        <v>115.2</v>
      </c>
      <c r="H47" s="22">
        <f t="shared" si="16"/>
        <v>115.2</v>
      </c>
    </row>
    <row r="48" spans="1:8" ht="31.2" x14ac:dyDescent="0.25">
      <c r="A48" s="42" t="s">
        <v>19</v>
      </c>
      <c r="B48" s="42" t="s">
        <v>60</v>
      </c>
      <c r="C48" s="42">
        <v>1240220340</v>
      </c>
      <c r="D48" s="43" t="s">
        <v>69</v>
      </c>
      <c r="E48" s="57" t="s">
        <v>95</v>
      </c>
      <c r="F48" s="22">
        <f>F49</f>
        <v>82.9</v>
      </c>
      <c r="G48" s="22">
        <f t="shared" ref="G48:H48" si="17">G49</f>
        <v>82.9</v>
      </c>
      <c r="H48" s="22">
        <f t="shared" si="17"/>
        <v>82.9</v>
      </c>
    </row>
    <row r="49" spans="1:8" ht="31.2" x14ac:dyDescent="0.25">
      <c r="A49" s="42" t="s">
        <v>19</v>
      </c>
      <c r="B49" s="42" t="s">
        <v>60</v>
      </c>
      <c r="C49" s="42">
        <v>1240220340</v>
      </c>
      <c r="D49" s="42">
        <v>240</v>
      </c>
      <c r="E49" s="57" t="s">
        <v>254</v>
      </c>
      <c r="F49" s="22">
        <v>82.9</v>
      </c>
      <c r="G49" s="22">
        <v>82.9</v>
      </c>
      <c r="H49" s="22">
        <v>82.9</v>
      </c>
    </row>
    <row r="50" spans="1:8" x14ac:dyDescent="0.25">
      <c r="A50" s="42" t="s">
        <v>19</v>
      </c>
      <c r="B50" s="42" t="s">
        <v>60</v>
      </c>
      <c r="C50" s="42">
        <v>1240220340</v>
      </c>
      <c r="D50" s="43" t="s">
        <v>73</v>
      </c>
      <c r="E50" s="57" t="s">
        <v>74</v>
      </c>
      <c r="F50" s="22">
        <f>F51</f>
        <v>32.299999999999997</v>
      </c>
      <c r="G50" s="22">
        <f t="shared" ref="G50:H50" si="18">G51</f>
        <v>32.299999999999997</v>
      </c>
      <c r="H50" s="22">
        <f t="shared" si="18"/>
        <v>32.299999999999997</v>
      </c>
    </row>
    <row r="51" spans="1:8" x14ac:dyDescent="0.25">
      <c r="A51" s="42" t="s">
        <v>19</v>
      </c>
      <c r="B51" s="42" t="s">
        <v>60</v>
      </c>
      <c r="C51" s="42">
        <v>1240220340</v>
      </c>
      <c r="D51" s="42">
        <v>350</v>
      </c>
      <c r="E51" s="60" t="s">
        <v>165</v>
      </c>
      <c r="F51" s="22">
        <v>32.299999999999997</v>
      </c>
      <c r="G51" s="22">
        <v>32.299999999999997</v>
      </c>
      <c r="H51" s="22">
        <v>32.299999999999997</v>
      </c>
    </row>
    <row r="52" spans="1:8" ht="31.2" x14ac:dyDescent="0.25">
      <c r="A52" s="69" t="s">
        <v>19</v>
      </c>
      <c r="B52" s="69" t="s">
        <v>60</v>
      </c>
      <c r="C52" s="69">
        <v>1240220360</v>
      </c>
      <c r="D52" s="69"/>
      <c r="E52" s="60" t="s">
        <v>259</v>
      </c>
      <c r="F52" s="22">
        <f>F53</f>
        <v>6.6</v>
      </c>
      <c r="G52" s="22">
        <f t="shared" ref="G52:H53" si="19">G53</f>
        <v>6.6</v>
      </c>
      <c r="H52" s="22">
        <f t="shared" si="19"/>
        <v>6.6</v>
      </c>
    </row>
    <row r="53" spans="1:8" x14ac:dyDescent="0.25">
      <c r="A53" s="69" t="s">
        <v>19</v>
      </c>
      <c r="B53" s="69" t="s">
        <v>60</v>
      </c>
      <c r="C53" s="69">
        <v>1240220360</v>
      </c>
      <c r="D53" s="71" t="s">
        <v>73</v>
      </c>
      <c r="E53" s="70" t="s">
        <v>74</v>
      </c>
      <c r="F53" s="22">
        <f>F54</f>
        <v>6.6</v>
      </c>
      <c r="G53" s="22">
        <f t="shared" si="19"/>
        <v>6.6</v>
      </c>
      <c r="H53" s="22">
        <f t="shared" si="19"/>
        <v>6.6</v>
      </c>
    </row>
    <row r="54" spans="1:8" x14ac:dyDescent="0.25">
      <c r="A54" s="69" t="s">
        <v>19</v>
      </c>
      <c r="B54" s="69" t="s">
        <v>60</v>
      </c>
      <c r="C54" s="69">
        <v>1240220360</v>
      </c>
      <c r="D54" s="69">
        <v>350</v>
      </c>
      <c r="E54" s="60" t="s">
        <v>165</v>
      </c>
      <c r="F54" s="22">
        <v>6.6</v>
      </c>
      <c r="G54" s="22">
        <v>6.6</v>
      </c>
      <c r="H54" s="22">
        <v>6.6</v>
      </c>
    </row>
    <row r="55" spans="1:8" ht="31.2" x14ac:dyDescent="0.25">
      <c r="A55" s="42" t="s">
        <v>19</v>
      </c>
      <c r="B55" s="42" t="s">
        <v>60</v>
      </c>
      <c r="C55" s="42">
        <v>1240500000</v>
      </c>
      <c r="D55" s="42"/>
      <c r="E55" s="57" t="s">
        <v>139</v>
      </c>
      <c r="F55" s="22">
        <f>F56+F59</f>
        <v>578.70000000000005</v>
      </c>
      <c r="G55" s="22">
        <f t="shared" ref="G55" si="20">G56+G59</f>
        <v>562.6</v>
      </c>
      <c r="H55" s="22">
        <f>H56+H59</f>
        <v>562.6</v>
      </c>
    </row>
    <row r="56" spans="1:8" ht="31.2" x14ac:dyDescent="0.25">
      <c r="A56" s="42" t="s">
        <v>19</v>
      </c>
      <c r="B56" s="42" t="s">
        <v>60</v>
      </c>
      <c r="C56" s="42">
        <v>1240520410</v>
      </c>
      <c r="D56" s="42"/>
      <c r="E56" s="57" t="s">
        <v>231</v>
      </c>
      <c r="F56" s="22">
        <f>F57</f>
        <v>117.2</v>
      </c>
      <c r="G56" s="22">
        <f t="shared" ref="G56:H57" si="21">G57</f>
        <v>117.2</v>
      </c>
      <c r="H56" s="22">
        <f t="shared" si="21"/>
        <v>117.2</v>
      </c>
    </row>
    <row r="57" spans="1:8" x14ac:dyDescent="0.25">
      <c r="A57" s="42" t="s">
        <v>19</v>
      </c>
      <c r="B57" s="42" t="s">
        <v>60</v>
      </c>
      <c r="C57" s="42">
        <v>1240520410</v>
      </c>
      <c r="D57" s="42" t="s">
        <v>70</v>
      </c>
      <c r="E57" s="57" t="s">
        <v>71</v>
      </c>
      <c r="F57" s="22">
        <f>F58</f>
        <v>117.2</v>
      </c>
      <c r="G57" s="22">
        <f t="shared" si="21"/>
        <v>117.2</v>
      </c>
      <c r="H57" s="22">
        <f t="shared" si="21"/>
        <v>117.2</v>
      </c>
    </row>
    <row r="58" spans="1:8" x14ac:dyDescent="0.25">
      <c r="A58" s="42" t="s">
        <v>19</v>
      </c>
      <c r="B58" s="42" t="s">
        <v>60</v>
      </c>
      <c r="C58" s="42">
        <v>1240520410</v>
      </c>
      <c r="D58" s="42">
        <v>850</v>
      </c>
      <c r="E58" s="57" t="s">
        <v>102</v>
      </c>
      <c r="F58" s="22">
        <v>117.2</v>
      </c>
      <c r="G58" s="22">
        <v>117.2</v>
      </c>
      <c r="H58" s="22">
        <v>117.2</v>
      </c>
    </row>
    <row r="59" spans="1:8" ht="31.2" x14ac:dyDescent="0.25">
      <c r="A59" s="42" t="s">
        <v>19</v>
      </c>
      <c r="B59" s="42" t="s">
        <v>60</v>
      </c>
      <c r="C59" s="42">
        <v>1240520460</v>
      </c>
      <c r="D59" s="42"/>
      <c r="E59" s="57" t="s">
        <v>246</v>
      </c>
      <c r="F59" s="22">
        <f>F60</f>
        <v>461.5</v>
      </c>
      <c r="G59" s="22">
        <f t="shared" ref="G59:H60" si="22">G60</f>
        <v>445.4</v>
      </c>
      <c r="H59" s="22">
        <f t="shared" si="22"/>
        <v>445.4</v>
      </c>
    </row>
    <row r="60" spans="1:8" ht="31.2" x14ac:dyDescent="0.25">
      <c r="A60" s="42" t="s">
        <v>19</v>
      </c>
      <c r="B60" s="42" t="s">
        <v>60</v>
      </c>
      <c r="C60" s="42">
        <v>1240520460</v>
      </c>
      <c r="D60" s="43" t="s">
        <v>69</v>
      </c>
      <c r="E60" s="57" t="s">
        <v>95</v>
      </c>
      <c r="F60" s="22">
        <f>F61</f>
        <v>461.5</v>
      </c>
      <c r="G60" s="22">
        <f t="shared" si="22"/>
        <v>445.4</v>
      </c>
      <c r="H60" s="22">
        <f t="shared" si="22"/>
        <v>445.4</v>
      </c>
    </row>
    <row r="61" spans="1:8" ht="31.2" x14ac:dyDescent="0.25">
      <c r="A61" s="42" t="s">
        <v>19</v>
      </c>
      <c r="B61" s="42" t="s">
        <v>60</v>
      </c>
      <c r="C61" s="42">
        <v>1240520460</v>
      </c>
      <c r="D61" s="42">
        <v>240</v>
      </c>
      <c r="E61" s="57" t="s">
        <v>254</v>
      </c>
      <c r="F61" s="22">
        <v>461.5</v>
      </c>
      <c r="G61" s="22">
        <v>445.4</v>
      </c>
      <c r="H61" s="22">
        <v>445.4</v>
      </c>
    </row>
    <row r="62" spans="1:8" ht="31.2" x14ac:dyDescent="0.25">
      <c r="A62" s="42" t="s">
        <v>19</v>
      </c>
      <c r="B62" s="42" t="s">
        <v>60</v>
      </c>
      <c r="C62" s="43">
        <v>1500000000</v>
      </c>
      <c r="D62" s="42"/>
      <c r="E62" s="57" t="s">
        <v>196</v>
      </c>
      <c r="F62" s="22">
        <f>F63</f>
        <v>110.5</v>
      </c>
      <c r="G62" s="22">
        <f t="shared" ref="G62:H66" si="23">G63</f>
        <v>110.5</v>
      </c>
      <c r="H62" s="22">
        <f t="shared" si="23"/>
        <v>110.5</v>
      </c>
    </row>
    <row r="63" spans="1:8" x14ac:dyDescent="0.25">
      <c r="A63" s="42" t="s">
        <v>19</v>
      </c>
      <c r="B63" s="42" t="s">
        <v>60</v>
      </c>
      <c r="C63" s="42">
        <v>1510000000</v>
      </c>
      <c r="D63" s="42"/>
      <c r="E63" s="57" t="s">
        <v>167</v>
      </c>
      <c r="F63" s="22">
        <f>F64</f>
        <v>110.5</v>
      </c>
      <c r="G63" s="22">
        <f t="shared" si="23"/>
        <v>110.5</v>
      </c>
      <c r="H63" s="22">
        <f t="shared" si="23"/>
        <v>110.5</v>
      </c>
    </row>
    <row r="64" spans="1:8" ht="46.8" x14ac:dyDescent="0.25">
      <c r="A64" s="42" t="s">
        <v>19</v>
      </c>
      <c r="B64" s="42" t="s">
        <v>60</v>
      </c>
      <c r="C64" s="42">
        <v>1510200000</v>
      </c>
      <c r="D64" s="42"/>
      <c r="E64" s="57" t="s">
        <v>197</v>
      </c>
      <c r="F64" s="22">
        <f>F65</f>
        <v>110.5</v>
      </c>
      <c r="G64" s="22">
        <f t="shared" si="23"/>
        <v>110.5</v>
      </c>
      <c r="H64" s="22">
        <f t="shared" si="23"/>
        <v>110.5</v>
      </c>
    </row>
    <row r="65" spans="1:8" ht="31.2" x14ac:dyDescent="0.25">
      <c r="A65" s="42" t="s">
        <v>19</v>
      </c>
      <c r="B65" s="42" t="s">
        <v>60</v>
      </c>
      <c r="C65" s="42">
        <v>1510220170</v>
      </c>
      <c r="D65" s="42"/>
      <c r="E65" s="57" t="s">
        <v>198</v>
      </c>
      <c r="F65" s="22">
        <f>F66</f>
        <v>110.5</v>
      </c>
      <c r="G65" s="22">
        <f t="shared" si="23"/>
        <v>110.5</v>
      </c>
      <c r="H65" s="22">
        <f t="shared" si="23"/>
        <v>110.5</v>
      </c>
    </row>
    <row r="66" spans="1:8" x14ac:dyDescent="0.25">
      <c r="A66" s="42" t="s">
        <v>19</v>
      </c>
      <c r="B66" s="42" t="s">
        <v>60</v>
      </c>
      <c r="C66" s="42">
        <v>1510220170</v>
      </c>
      <c r="D66" s="43" t="s">
        <v>73</v>
      </c>
      <c r="E66" s="57" t="s">
        <v>74</v>
      </c>
      <c r="F66" s="22">
        <f>F67</f>
        <v>110.5</v>
      </c>
      <c r="G66" s="22">
        <f t="shared" si="23"/>
        <v>110.5</v>
      </c>
      <c r="H66" s="22">
        <f t="shared" si="23"/>
        <v>110.5</v>
      </c>
    </row>
    <row r="67" spans="1:8" x14ac:dyDescent="0.25">
      <c r="A67" s="42" t="s">
        <v>19</v>
      </c>
      <c r="B67" s="42" t="s">
        <v>60</v>
      </c>
      <c r="C67" s="42">
        <v>1510220170</v>
      </c>
      <c r="D67" s="1" t="s">
        <v>169</v>
      </c>
      <c r="E67" s="60" t="s">
        <v>168</v>
      </c>
      <c r="F67" s="22">
        <v>110.5</v>
      </c>
      <c r="G67" s="22">
        <v>110.5</v>
      </c>
      <c r="H67" s="22">
        <v>110.5</v>
      </c>
    </row>
    <row r="68" spans="1:8" ht="46.8" x14ac:dyDescent="0.25">
      <c r="A68" s="42" t="s">
        <v>19</v>
      </c>
      <c r="B68" s="42" t="s">
        <v>60</v>
      </c>
      <c r="C68" s="43">
        <v>1600000000</v>
      </c>
      <c r="D68" s="43"/>
      <c r="E68" s="57" t="s">
        <v>116</v>
      </c>
      <c r="F68" s="22">
        <f>F81+F69</f>
        <v>2341</v>
      </c>
      <c r="G68" s="22">
        <f t="shared" ref="G68:H68" si="24">G81+G69</f>
        <v>1926.2</v>
      </c>
      <c r="H68" s="22">
        <f t="shared" si="24"/>
        <v>1926.2</v>
      </c>
    </row>
    <row r="69" spans="1:8" ht="46.8" x14ac:dyDescent="0.25">
      <c r="A69" s="42" t="s">
        <v>19</v>
      </c>
      <c r="B69" s="42" t="s">
        <v>60</v>
      </c>
      <c r="C69" s="43">
        <v>1630000000</v>
      </c>
      <c r="D69" s="42"/>
      <c r="E69" s="57" t="s">
        <v>233</v>
      </c>
      <c r="F69" s="22">
        <f>F70+F77</f>
        <v>2314.5</v>
      </c>
      <c r="G69" s="22">
        <f t="shared" ref="G69:H69" si="25">G70+G77</f>
        <v>1899.7</v>
      </c>
      <c r="H69" s="22">
        <f t="shared" si="25"/>
        <v>1899.7</v>
      </c>
    </row>
    <row r="70" spans="1:8" ht="46.8" x14ac:dyDescent="0.25">
      <c r="A70" s="42" t="s">
        <v>19</v>
      </c>
      <c r="B70" s="43" t="s">
        <v>60</v>
      </c>
      <c r="C70" s="42">
        <v>1630100000</v>
      </c>
      <c r="D70" s="42"/>
      <c r="E70" s="57" t="s">
        <v>234</v>
      </c>
      <c r="F70" s="22">
        <f>F71+F74</f>
        <v>1912.1000000000001</v>
      </c>
      <c r="G70" s="22">
        <f t="shared" ref="G70:H70" si="26">G71+G74</f>
        <v>1732.2</v>
      </c>
      <c r="H70" s="22">
        <f t="shared" si="26"/>
        <v>1732.2</v>
      </c>
    </row>
    <row r="71" spans="1:8" ht="46.8" x14ac:dyDescent="0.25">
      <c r="A71" s="42" t="s">
        <v>19</v>
      </c>
      <c r="B71" s="42" t="s">
        <v>60</v>
      </c>
      <c r="C71" s="42">
        <v>1630120180</v>
      </c>
      <c r="D71" s="42"/>
      <c r="E71" s="57" t="s">
        <v>235</v>
      </c>
      <c r="F71" s="22">
        <f>F72</f>
        <v>1422.9</v>
      </c>
      <c r="G71" s="22">
        <f t="shared" ref="G71:H71" si="27">G72</f>
        <v>1422.9</v>
      </c>
      <c r="H71" s="22">
        <f t="shared" si="27"/>
        <v>1422.9</v>
      </c>
    </row>
    <row r="72" spans="1:8" ht="31.2" x14ac:dyDescent="0.25">
      <c r="A72" s="42" t="s">
        <v>19</v>
      </c>
      <c r="B72" s="43" t="s">
        <v>60</v>
      </c>
      <c r="C72" s="42">
        <v>1630120180</v>
      </c>
      <c r="D72" s="42" t="s">
        <v>69</v>
      </c>
      <c r="E72" s="57" t="s">
        <v>95</v>
      </c>
      <c r="F72" s="22">
        <f>F73</f>
        <v>1422.9</v>
      </c>
      <c r="G72" s="22">
        <f t="shared" ref="G72:H72" si="28">G73</f>
        <v>1422.9</v>
      </c>
      <c r="H72" s="22">
        <f t="shared" si="28"/>
        <v>1422.9</v>
      </c>
    </row>
    <row r="73" spans="1:8" ht="31.2" x14ac:dyDescent="0.25">
      <c r="A73" s="42" t="s">
        <v>19</v>
      </c>
      <c r="B73" s="43" t="s">
        <v>60</v>
      </c>
      <c r="C73" s="42">
        <v>1630120180</v>
      </c>
      <c r="D73" s="42">
        <v>240</v>
      </c>
      <c r="E73" s="57" t="s">
        <v>254</v>
      </c>
      <c r="F73" s="22">
        <v>1422.9</v>
      </c>
      <c r="G73" s="22">
        <v>1422.9</v>
      </c>
      <c r="H73" s="22">
        <v>1422.9</v>
      </c>
    </row>
    <row r="74" spans="1:8" ht="46.8" x14ac:dyDescent="0.25">
      <c r="A74" s="42" t="s">
        <v>19</v>
      </c>
      <c r="B74" s="42" t="s">
        <v>60</v>
      </c>
      <c r="C74" s="42">
        <v>1630120520</v>
      </c>
      <c r="D74" s="42"/>
      <c r="E74" s="57" t="s">
        <v>240</v>
      </c>
      <c r="F74" s="22">
        <f>F75</f>
        <v>489.2</v>
      </c>
      <c r="G74" s="22">
        <f t="shared" ref="G74:H74" si="29">G75</f>
        <v>309.3</v>
      </c>
      <c r="H74" s="22">
        <f t="shared" si="29"/>
        <v>309.3</v>
      </c>
    </row>
    <row r="75" spans="1:8" ht="31.2" x14ac:dyDescent="0.25">
      <c r="A75" s="42" t="s">
        <v>19</v>
      </c>
      <c r="B75" s="43" t="s">
        <v>60</v>
      </c>
      <c r="C75" s="42">
        <v>1630120520</v>
      </c>
      <c r="D75" s="42" t="s">
        <v>69</v>
      </c>
      <c r="E75" s="57" t="s">
        <v>95</v>
      </c>
      <c r="F75" s="22">
        <f>F76</f>
        <v>489.2</v>
      </c>
      <c r="G75" s="22">
        <f t="shared" ref="G75:H75" si="30">G76</f>
        <v>309.3</v>
      </c>
      <c r="H75" s="22">
        <f t="shared" si="30"/>
        <v>309.3</v>
      </c>
    </row>
    <row r="76" spans="1:8" ht="31.2" x14ac:dyDescent="0.25">
      <c r="A76" s="42" t="s">
        <v>19</v>
      </c>
      <c r="B76" s="43" t="s">
        <v>60</v>
      </c>
      <c r="C76" s="42">
        <v>1630120520</v>
      </c>
      <c r="D76" s="42">
        <v>240</v>
      </c>
      <c r="E76" s="57" t="s">
        <v>254</v>
      </c>
      <c r="F76" s="22">
        <v>489.2</v>
      </c>
      <c r="G76" s="22">
        <v>309.3</v>
      </c>
      <c r="H76" s="22">
        <v>309.3</v>
      </c>
    </row>
    <row r="77" spans="1:8" ht="46.8" x14ac:dyDescent="0.25">
      <c r="A77" s="42" t="s">
        <v>19</v>
      </c>
      <c r="B77" s="42" t="s">
        <v>60</v>
      </c>
      <c r="C77" s="42">
        <v>1630200000</v>
      </c>
      <c r="D77" s="42"/>
      <c r="E77" s="57" t="s">
        <v>236</v>
      </c>
      <c r="F77" s="22">
        <f>F78</f>
        <v>402.4</v>
      </c>
      <c r="G77" s="22">
        <f t="shared" ref="G77:H77" si="31">G78</f>
        <v>167.5</v>
      </c>
      <c r="H77" s="22">
        <f t="shared" si="31"/>
        <v>167.5</v>
      </c>
    </row>
    <row r="78" spans="1:8" ht="17.25" customHeight="1" x14ac:dyDescent="0.25">
      <c r="A78" s="42" t="s">
        <v>19</v>
      </c>
      <c r="B78" s="43" t="s">
        <v>60</v>
      </c>
      <c r="C78" s="42">
        <v>1630220530</v>
      </c>
      <c r="D78" s="42"/>
      <c r="E78" s="57" t="s">
        <v>237</v>
      </c>
      <c r="F78" s="22">
        <f>F79</f>
        <v>402.4</v>
      </c>
      <c r="G78" s="22">
        <f t="shared" ref="G78:H79" si="32">G79</f>
        <v>167.5</v>
      </c>
      <c r="H78" s="22">
        <f t="shared" si="32"/>
        <v>167.5</v>
      </c>
    </row>
    <row r="79" spans="1:8" ht="31.2" x14ac:dyDescent="0.25">
      <c r="A79" s="42" t="s">
        <v>19</v>
      </c>
      <c r="B79" s="43" t="s">
        <v>60</v>
      </c>
      <c r="C79" s="42">
        <v>1630220530</v>
      </c>
      <c r="D79" s="42" t="s">
        <v>69</v>
      </c>
      <c r="E79" s="57" t="s">
        <v>95</v>
      </c>
      <c r="F79" s="22">
        <f>F80</f>
        <v>402.4</v>
      </c>
      <c r="G79" s="22">
        <f t="shared" si="32"/>
        <v>167.5</v>
      </c>
      <c r="H79" s="22">
        <f t="shared" si="32"/>
        <v>167.5</v>
      </c>
    </row>
    <row r="80" spans="1:8" ht="31.2" x14ac:dyDescent="0.25">
      <c r="A80" s="42" t="s">
        <v>19</v>
      </c>
      <c r="B80" s="42" t="s">
        <v>60</v>
      </c>
      <c r="C80" s="42">
        <v>1630220530</v>
      </c>
      <c r="D80" s="42">
        <v>240</v>
      </c>
      <c r="E80" s="57" t="s">
        <v>254</v>
      </c>
      <c r="F80" s="22">
        <v>402.4</v>
      </c>
      <c r="G80" s="22">
        <v>167.5</v>
      </c>
      <c r="H80" s="22">
        <v>167.5</v>
      </c>
    </row>
    <row r="81" spans="1:8" ht="46.8" x14ac:dyDescent="0.25">
      <c r="A81" s="42" t="s">
        <v>19</v>
      </c>
      <c r="B81" s="42" t="s">
        <v>60</v>
      </c>
      <c r="C81" s="43">
        <v>1640000000</v>
      </c>
      <c r="D81" s="1"/>
      <c r="E81" s="60" t="s">
        <v>226</v>
      </c>
      <c r="F81" s="22">
        <f>F82</f>
        <v>26.5</v>
      </c>
      <c r="G81" s="22">
        <f t="shared" ref="G81:H81" si="33">G82</f>
        <v>26.5</v>
      </c>
      <c r="H81" s="22">
        <f t="shared" si="33"/>
        <v>26.5</v>
      </c>
    </row>
    <row r="82" spans="1:8" ht="31.2" x14ac:dyDescent="0.25">
      <c r="A82" s="42" t="s">
        <v>19</v>
      </c>
      <c r="B82" s="42" t="s">
        <v>60</v>
      </c>
      <c r="C82" s="42">
        <v>1640200000</v>
      </c>
      <c r="D82" s="1"/>
      <c r="E82" s="60" t="s">
        <v>229</v>
      </c>
      <c r="F82" s="22">
        <f>F83</f>
        <v>26.5</v>
      </c>
      <c r="G82" s="22">
        <f t="shared" ref="G82:H84" si="34">G83</f>
        <v>26.5</v>
      </c>
      <c r="H82" s="22">
        <f t="shared" si="34"/>
        <v>26.5</v>
      </c>
    </row>
    <row r="83" spans="1:8" x14ac:dyDescent="0.25">
      <c r="A83" s="42" t="s">
        <v>19</v>
      </c>
      <c r="B83" s="42" t="s">
        <v>60</v>
      </c>
      <c r="C83" s="42">
        <v>1640220250</v>
      </c>
      <c r="D83" s="1"/>
      <c r="E83" s="60" t="s">
        <v>227</v>
      </c>
      <c r="F83" s="22">
        <f>F84</f>
        <v>26.5</v>
      </c>
      <c r="G83" s="22">
        <f t="shared" si="34"/>
        <v>26.5</v>
      </c>
      <c r="H83" s="22">
        <f t="shared" si="34"/>
        <v>26.5</v>
      </c>
    </row>
    <row r="84" spans="1:8" ht="31.2" x14ac:dyDescent="0.25">
      <c r="A84" s="42" t="s">
        <v>19</v>
      </c>
      <c r="B84" s="42" t="s">
        <v>60</v>
      </c>
      <c r="C84" s="42">
        <v>1640220250</v>
      </c>
      <c r="D84" s="43" t="s">
        <v>69</v>
      </c>
      <c r="E84" s="57" t="s">
        <v>95</v>
      </c>
      <c r="F84" s="22">
        <f>F85</f>
        <v>26.5</v>
      </c>
      <c r="G84" s="22">
        <f t="shared" si="34"/>
        <v>26.5</v>
      </c>
      <c r="H84" s="22">
        <f t="shared" si="34"/>
        <v>26.5</v>
      </c>
    </row>
    <row r="85" spans="1:8" ht="31.2" x14ac:dyDescent="0.25">
      <c r="A85" s="42" t="s">
        <v>19</v>
      </c>
      <c r="B85" s="42" t="s">
        <v>60</v>
      </c>
      <c r="C85" s="42">
        <v>1640220250</v>
      </c>
      <c r="D85" s="42">
        <v>240</v>
      </c>
      <c r="E85" s="57" t="s">
        <v>254</v>
      </c>
      <c r="F85" s="22">
        <v>26.5</v>
      </c>
      <c r="G85" s="22">
        <v>26.5</v>
      </c>
      <c r="H85" s="22">
        <v>26.5</v>
      </c>
    </row>
    <row r="86" spans="1:8" x14ac:dyDescent="0.25">
      <c r="A86" s="42" t="s">
        <v>19</v>
      </c>
      <c r="B86" s="42" t="s">
        <v>60</v>
      </c>
      <c r="C86" s="42">
        <v>9900000000</v>
      </c>
      <c r="D86" s="42"/>
      <c r="E86" s="57" t="s">
        <v>107</v>
      </c>
      <c r="F86" s="22">
        <f>F91+F87</f>
        <v>25003.499999999996</v>
      </c>
      <c r="G86" s="22">
        <f t="shared" ref="G86:H86" si="35">G91+G87</f>
        <v>24266.899999999998</v>
      </c>
      <c r="H86" s="22">
        <f t="shared" si="35"/>
        <v>24269.399999999998</v>
      </c>
    </row>
    <row r="87" spans="1:8" ht="31.2" x14ac:dyDescent="0.25">
      <c r="A87" s="233" t="s">
        <v>19</v>
      </c>
      <c r="B87" s="233" t="s">
        <v>60</v>
      </c>
      <c r="C87" s="233">
        <v>9930000000</v>
      </c>
      <c r="D87" s="233"/>
      <c r="E87" s="74" t="s">
        <v>173</v>
      </c>
      <c r="F87" s="22">
        <f>F88</f>
        <v>739.1</v>
      </c>
      <c r="G87" s="22">
        <f t="shared" ref="G87:H89" si="36">G88</f>
        <v>0</v>
      </c>
      <c r="H87" s="22">
        <f t="shared" si="36"/>
        <v>0</v>
      </c>
    </row>
    <row r="88" spans="1:8" ht="31.2" x14ac:dyDescent="0.25">
      <c r="A88" s="233" t="s">
        <v>19</v>
      </c>
      <c r="B88" s="233" t="s">
        <v>60</v>
      </c>
      <c r="C88" s="233">
        <v>9930054690</v>
      </c>
      <c r="D88" s="233"/>
      <c r="E88" s="74" t="s">
        <v>419</v>
      </c>
      <c r="F88" s="22">
        <f>F89</f>
        <v>739.1</v>
      </c>
      <c r="G88" s="22">
        <f t="shared" si="36"/>
        <v>0</v>
      </c>
      <c r="H88" s="22">
        <f t="shared" si="36"/>
        <v>0</v>
      </c>
    </row>
    <row r="89" spans="1:8" ht="31.2" x14ac:dyDescent="0.25">
      <c r="A89" s="233" t="s">
        <v>19</v>
      </c>
      <c r="B89" s="233" t="s">
        <v>60</v>
      </c>
      <c r="C89" s="233">
        <v>9930054690</v>
      </c>
      <c r="D89" s="233" t="s">
        <v>69</v>
      </c>
      <c r="E89" s="234" t="s">
        <v>95</v>
      </c>
      <c r="F89" s="22">
        <f>F90</f>
        <v>739.1</v>
      </c>
      <c r="G89" s="22">
        <f t="shared" si="36"/>
        <v>0</v>
      </c>
      <c r="H89" s="22">
        <f t="shared" si="36"/>
        <v>0</v>
      </c>
    </row>
    <row r="90" spans="1:8" ht="31.2" x14ac:dyDescent="0.25">
      <c r="A90" s="233" t="s">
        <v>19</v>
      </c>
      <c r="B90" s="233" t="s">
        <v>60</v>
      </c>
      <c r="C90" s="233">
        <v>9930054690</v>
      </c>
      <c r="D90" s="233">
        <v>240</v>
      </c>
      <c r="E90" s="234" t="s">
        <v>254</v>
      </c>
      <c r="F90" s="22">
        <v>739.1</v>
      </c>
      <c r="G90" s="22">
        <v>0</v>
      </c>
      <c r="H90" s="22">
        <v>0</v>
      </c>
    </row>
    <row r="91" spans="1:8" ht="31.2" x14ac:dyDescent="0.25">
      <c r="A91" s="42" t="s">
        <v>19</v>
      </c>
      <c r="B91" s="42" t="s">
        <v>60</v>
      </c>
      <c r="C91" s="42">
        <v>9990000000</v>
      </c>
      <c r="D91" s="42"/>
      <c r="E91" s="111" t="s">
        <v>161</v>
      </c>
      <c r="F91" s="22">
        <f>F92+F96</f>
        <v>24264.399999999998</v>
      </c>
      <c r="G91" s="22">
        <f>G92+G96</f>
        <v>24266.899999999998</v>
      </c>
      <c r="H91" s="22">
        <f>H92+H96</f>
        <v>24269.399999999998</v>
      </c>
    </row>
    <row r="92" spans="1:8" ht="31.2" x14ac:dyDescent="0.25">
      <c r="A92" s="42" t="s">
        <v>19</v>
      </c>
      <c r="B92" s="42" t="s">
        <v>60</v>
      </c>
      <c r="C92" s="42">
        <v>9990200000</v>
      </c>
      <c r="D92" s="25"/>
      <c r="E92" s="57" t="s">
        <v>120</v>
      </c>
      <c r="F92" s="22">
        <f>F93</f>
        <v>266.5</v>
      </c>
      <c r="G92" s="22">
        <f t="shared" ref="G92:H93" si="37">G93</f>
        <v>269</v>
      </c>
      <c r="H92" s="22">
        <f t="shared" si="37"/>
        <v>271.5</v>
      </c>
    </row>
    <row r="93" spans="1:8" ht="66" customHeight="1" x14ac:dyDescent="0.25">
      <c r="A93" s="42" t="s">
        <v>19</v>
      </c>
      <c r="B93" s="42" t="s">
        <v>60</v>
      </c>
      <c r="C93" s="42">
        <v>9990210540</v>
      </c>
      <c r="D93" s="42"/>
      <c r="E93" s="57" t="s">
        <v>170</v>
      </c>
      <c r="F93" s="22">
        <f>F94</f>
        <v>266.5</v>
      </c>
      <c r="G93" s="22">
        <f t="shared" si="37"/>
        <v>269</v>
      </c>
      <c r="H93" s="22">
        <f t="shared" si="37"/>
        <v>271.5</v>
      </c>
    </row>
    <row r="94" spans="1:8" ht="62.4" x14ac:dyDescent="0.25">
      <c r="A94" s="42" t="s">
        <v>19</v>
      </c>
      <c r="B94" s="42" t="s">
        <v>60</v>
      </c>
      <c r="C94" s="42">
        <v>9990210540</v>
      </c>
      <c r="D94" s="42" t="s">
        <v>68</v>
      </c>
      <c r="E94" s="57" t="s">
        <v>1</v>
      </c>
      <c r="F94" s="22">
        <f>F95</f>
        <v>266.5</v>
      </c>
      <c r="G94" s="22">
        <f>G95</f>
        <v>269</v>
      </c>
      <c r="H94" s="22">
        <f>H95</f>
        <v>271.5</v>
      </c>
    </row>
    <row r="95" spans="1:8" ht="31.2" x14ac:dyDescent="0.25">
      <c r="A95" s="42" t="s">
        <v>19</v>
      </c>
      <c r="B95" s="42" t="s">
        <v>60</v>
      </c>
      <c r="C95" s="42">
        <v>9990210540</v>
      </c>
      <c r="D95" s="42">
        <v>120</v>
      </c>
      <c r="E95" s="57" t="s">
        <v>256</v>
      </c>
      <c r="F95" s="22">
        <v>266.5</v>
      </c>
      <c r="G95" s="22">
        <v>269</v>
      </c>
      <c r="H95" s="22">
        <v>271.5</v>
      </c>
    </row>
    <row r="96" spans="1:8" ht="31.2" x14ac:dyDescent="0.25">
      <c r="A96" s="42" t="s">
        <v>19</v>
      </c>
      <c r="B96" s="42" t="s">
        <v>60</v>
      </c>
      <c r="C96" s="42">
        <v>9990300000</v>
      </c>
      <c r="D96" s="42"/>
      <c r="E96" s="57" t="s">
        <v>175</v>
      </c>
      <c r="F96" s="22">
        <f>F97+F99+F101</f>
        <v>23997.899999999998</v>
      </c>
      <c r="G96" s="22">
        <f t="shared" ref="G96:H96" si="38">G97+G99+G101</f>
        <v>23997.899999999998</v>
      </c>
      <c r="H96" s="22">
        <f t="shared" si="38"/>
        <v>23997.899999999998</v>
      </c>
    </row>
    <row r="97" spans="1:8" ht="62.4" x14ac:dyDescent="0.25">
      <c r="A97" s="42" t="s">
        <v>19</v>
      </c>
      <c r="B97" s="42" t="s">
        <v>60</v>
      </c>
      <c r="C97" s="42">
        <v>9990300000</v>
      </c>
      <c r="D97" s="42" t="s">
        <v>68</v>
      </c>
      <c r="E97" s="57" t="s">
        <v>1</v>
      </c>
      <c r="F97" s="22">
        <f>F98</f>
        <v>16375.8</v>
      </c>
      <c r="G97" s="22">
        <f t="shared" ref="G97:H97" si="39">G98</f>
        <v>16375.8</v>
      </c>
      <c r="H97" s="22">
        <f t="shared" si="39"/>
        <v>16375.8</v>
      </c>
    </row>
    <row r="98" spans="1:8" x14ac:dyDescent="0.25">
      <c r="A98" s="42" t="s">
        <v>19</v>
      </c>
      <c r="B98" s="42" t="s">
        <v>60</v>
      </c>
      <c r="C98" s="42">
        <v>9990300000</v>
      </c>
      <c r="D98" s="42">
        <v>110</v>
      </c>
      <c r="E98" s="60" t="s">
        <v>176</v>
      </c>
      <c r="F98" s="22">
        <v>16375.8</v>
      </c>
      <c r="G98" s="22">
        <v>16375.8</v>
      </c>
      <c r="H98" s="22">
        <v>16375.8</v>
      </c>
    </row>
    <row r="99" spans="1:8" ht="31.2" x14ac:dyDescent="0.25">
      <c r="A99" s="42" t="s">
        <v>19</v>
      </c>
      <c r="B99" s="42" t="s">
        <v>60</v>
      </c>
      <c r="C99" s="42">
        <v>9990300000</v>
      </c>
      <c r="D99" s="42" t="s">
        <v>69</v>
      </c>
      <c r="E99" s="57" t="s">
        <v>95</v>
      </c>
      <c r="F99" s="22">
        <f>F100</f>
        <v>7594.5</v>
      </c>
      <c r="G99" s="22">
        <f t="shared" ref="G99:H99" si="40">G100</f>
        <v>7594.5</v>
      </c>
      <c r="H99" s="22">
        <f t="shared" si="40"/>
        <v>7594.5</v>
      </c>
    </row>
    <row r="100" spans="1:8" ht="31.2" x14ac:dyDescent="0.25">
      <c r="A100" s="42" t="s">
        <v>19</v>
      </c>
      <c r="B100" s="42" t="s">
        <v>60</v>
      </c>
      <c r="C100" s="42">
        <v>9990300000</v>
      </c>
      <c r="D100" s="42">
        <v>240</v>
      </c>
      <c r="E100" s="57" t="s">
        <v>254</v>
      </c>
      <c r="F100" s="22">
        <v>7594.5</v>
      </c>
      <c r="G100" s="22">
        <v>7594.5</v>
      </c>
      <c r="H100" s="22">
        <v>7594.5</v>
      </c>
    </row>
    <row r="101" spans="1:8" x14ac:dyDescent="0.25">
      <c r="A101" s="42" t="s">
        <v>19</v>
      </c>
      <c r="B101" s="42" t="s">
        <v>60</v>
      </c>
      <c r="C101" s="42">
        <v>9990300000</v>
      </c>
      <c r="D101" s="42" t="s">
        <v>70</v>
      </c>
      <c r="E101" s="57" t="s">
        <v>71</v>
      </c>
      <c r="F101" s="22">
        <f>F102</f>
        <v>27.6</v>
      </c>
      <c r="G101" s="22">
        <f t="shared" ref="G101:H101" si="41">G102</f>
        <v>27.6</v>
      </c>
      <c r="H101" s="22">
        <f t="shared" si="41"/>
        <v>27.6</v>
      </c>
    </row>
    <row r="102" spans="1:8" x14ac:dyDescent="0.25">
      <c r="A102" s="42" t="s">
        <v>19</v>
      </c>
      <c r="B102" s="42" t="s">
        <v>60</v>
      </c>
      <c r="C102" s="42">
        <v>9990300000</v>
      </c>
      <c r="D102" s="42">
        <v>850</v>
      </c>
      <c r="E102" s="57" t="s">
        <v>102</v>
      </c>
      <c r="F102" s="22">
        <v>27.6</v>
      </c>
      <c r="G102" s="22">
        <v>27.6</v>
      </c>
      <c r="H102" s="22">
        <v>27.6</v>
      </c>
    </row>
    <row r="103" spans="1:8" x14ac:dyDescent="0.25">
      <c r="A103" s="42" t="s">
        <v>19</v>
      </c>
      <c r="B103" s="42" t="s">
        <v>55</v>
      </c>
      <c r="C103" s="42" t="s">
        <v>66</v>
      </c>
      <c r="D103" s="42" t="s">
        <v>66</v>
      </c>
      <c r="E103" s="51" t="s">
        <v>24</v>
      </c>
      <c r="F103" s="22">
        <f>F104+F111</f>
        <v>9316.4</v>
      </c>
      <c r="G103" s="22">
        <f>G104+G111</f>
        <v>9308.9</v>
      </c>
      <c r="H103" s="22">
        <f>H104+H111</f>
        <v>9255.7000000000007</v>
      </c>
    </row>
    <row r="104" spans="1:8" x14ac:dyDescent="0.25">
      <c r="A104" s="42" t="s">
        <v>19</v>
      </c>
      <c r="B104" s="42" t="s">
        <v>75</v>
      </c>
      <c r="C104" s="42" t="s">
        <v>66</v>
      </c>
      <c r="D104" s="42" t="s">
        <v>66</v>
      </c>
      <c r="E104" s="57" t="s">
        <v>76</v>
      </c>
      <c r="F104" s="22">
        <f t="shared" ref="F104:F109" si="42">F105</f>
        <v>1392.2</v>
      </c>
      <c r="G104" s="22">
        <f t="shared" ref="G104:H108" si="43">G105</f>
        <v>1384.7</v>
      </c>
      <c r="H104" s="22">
        <f t="shared" si="43"/>
        <v>1331.5</v>
      </c>
    </row>
    <row r="105" spans="1:8" x14ac:dyDescent="0.25">
      <c r="A105" s="42" t="s">
        <v>19</v>
      </c>
      <c r="B105" s="42" t="s">
        <v>75</v>
      </c>
      <c r="C105" s="42">
        <v>9900000000</v>
      </c>
      <c r="D105" s="42"/>
      <c r="E105" s="57" t="s">
        <v>107</v>
      </c>
      <c r="F105" s="22">
        <f t="shared" si="42"/>
        <v>1392.2</v>
      </c>
      <c r="G105" s="22">
        <f t="shared" si="43"/>
        <v>1384.7</v>
      </c>
      <c r="H105" s="22">
        <f t="shared" si="43"/>
        <v>1331.5</v>
      </c>
    </row>
    <row r="106" spans="1:8" ht="31.2" x14ac:dyDescent="0.25">
      <c r="A106" s="42" t="s">
        <v>19</v>
      </c>
      <c r="B106" s="42" t="s">
        <v>75</v>
      </c>
      <c r="C106" s="42">
        <v>9990000000</v>
      </c>
      <c r="D106" s="42"/>
      <c r="E106" s="57" t="s">
        <v>161</v>
      </c>
      <c r="F106" s="22">
        <f t="shared" si="42"/>
        <v>1392.2</v>
      </c>
      <c r="G106" s="22">
        <f t="shared" si="43"/>
        <v>1384.7</v>
      </c>
      <c r="H106" s="22">
        <f t="shared" si="43"/>
        <v>1331.5</v>
      </c>
    </row>
    <row r="107" spans="1:8" ht="31.2" x14ac:dyDescent="0.25">
      <c r="A107" s="42" t="s">
        <v>19</v>
      </c>
      <c r="B107" s="42" t="s">
        <v>75</v>
      </c>
      <c r="C107" s="42">
        <v>9990200000</v>
      </c>
      <c r="D107" s="25"/>
      <c r="E107" s="57" t="s">
        <v>120</v>
      </c>
      <c r="F107" s="22">
        <f t="shared" si="42"/>
        <v>1392.2</v>
      </c>
      <c r="G107" s="22">
        <f t="shared" si="43"/>
        <v>1384.7</v>
      </c>
      <c r="H107" s="22">
        <f t="shared" si="43"/>
        <v>1331.5</v>
      </c>
    </row>
    <row r="108" spans="1:8" ht="31.2" x14ac:dyDescent="0.25">
      <c r="A108" s="42" t="s">
        <v>19</v>
      </c>
      <c r="B108" s="42" t="s">
        <v>75</v>
      </c>
      <c r="C108" s="42">
        <v>9990259302</v>
      </c>
      <c r="D108" s="42"/>
      <c r="E108" s="57" t="s">
        <v>177</v>
      </c>
      <c r="F108" s="22">
        <f t="shared" si="42"/>
        <v>1392.2</v>
      </c>
      <c r="G108" s="22">
        <f t="shared" si="43"/>
        <v>1384.7</v>
      </c>
      <c r="H108" s="22">
        <f t="shared" si="43"/>
        <v>1331.5</v>
      </c>
    </row>
    <row r="109" spans="1:8" ht="62.4" x14ac:dyDescent="0.25">
      <c r="A109" s="42" t="s">
        <v>19</v>
      </c>
      <c r="B109" s="42" t="s">
        <v>75</v>
      </c>
      <c r="C109" s="127">
        <v>9990259302</v>
      </c>
      <c r="D109" s="42" t="s">
        <v>68</v>
      </c>
      <c r="E109" s="57" t="s">
        <v>1</v>
      </c>
      <c r="F109" s="22">
        <f t="shared" si="42"/>
        <v>1392.2</v>
      </c>
      <c r="G109" s="22">
        <f t="shared" ref="G109:H109" si="44">G110</f>
        <v>1384.7</v>
      </c>
      <c r="H109" s="22">
        <f t="shared" si="44"/>
        <v>1331.5</v>
      </c>
    </row>
    <row r="110" spans="1:8" ht="31.2" x14ac:dyDescent="0.25">
      <c r="A110" s="42" t="s">
        <v>19</v>
      </c>
      <c r="B110" s="42" t="s">
        <v>75</v>
      </c>
      <c r="C110" s="127">
        <v>9990259302</v>
      </c>
      <c r="D110" s="42">
        <v>120</v>
      </c>
      <c r="E110" s="57" t="s">
        <v>256</v>
      </c>
      <c r="F110" s="22">
        <v>1392.2</v>
      </c>
      <c r="G110" s="22">
        <v>1384.7</v>
      </c>
      <c r="H110" s="22">
        <v>1331.5</v>
      </c>
    </row>
    <row r="111" spans="1:8" ht="31.2" x14ac:dyDescent="0.25">
      <c r="A111" s="42" t="s">
        <v>19</v>
      </c>
      <c r="B111" s="23" t="s">
        <v>389</v>
      </c>
      <c r="C111" s="42"/>
      <c r="D111" s="42"/>
      <c r="E111" s="229" t="s">
        <v>390</v>
      </c>
      <c r="F111" s="22">
        <f t="shared" ref="F111:H116" si="45">F112</f>
        <v>7924.2</v>
      </c>
      <c r="G111" s="22">
        <f t="shared" si="45"/>
        <v>7924.2</v>
      </c>
      <c r="H111" s="22">
        <f t="shared" si="45"/>
        <v>7924.2</v>
      </c>
    </row>
    <row r="112" spans="1:8" ht="31.2" x14ac:dyDescent="0.25">
      <c r="A112" s="42" t="s">
        <v>19</v>
      </c>
      <c r="B112" s="23" t="s">
        <v>389</v>
      </c>
      <c r="C112" s="43">
        <v>1500000000</v>
      </c>
      <c r="D112" s="42"/>
      <c r="E112" s="57" t="s">
        <v>196</v>
      </c>
      <c r="F112" s="22">
        <f t="shared" si="45"/>
        <v>7924.2</v>
      </c>
      <c r="G112" s="22">
        <f t="shared" si="45"/>
        <v>7924.2</v>
      </c>
      <c r="H112" s="22">
        <f t="shared" si="45"/>
        <v>7924.2</v>
      </c>
    </row>
    <row r="113" spans="1:8" x14ac:dyDescent="0.25">
      <c r="A113" s="42" t="s">
        <v>19</v>
      </c>
      <c r="B113" s="23" t="s">
        <v>389</v>
      </c>
      <c r="C113" s="42">
        <v>1510000000</v>
      </c>
      <c r="D113" s="42"/>
      <c r="E113" s="57" t="s">
        <v>167</v>
      </c>
      <c r="F113" s="22">
        <f t="shared" si="45"/>
        <v>7924.2</v>
      </c>
      <c r="G113" s="22">
        <f t="shared" si="45"/>
        <v>7924.2</v>
      </c>
      <c r="H113" s="22">
        <f t="shared" si="45"/>
        <v>7924.2</v>
      </c>
    </row>
    <row r="114" spans="1:8" ht="46.8" x14ac:dyDescent="0.25">
      <c r="A114" s="42" t="s">
        <v>19</v>
      </c>
      <c r="B114" s="23" t="s">
        <v>389</v>
      </c>
      <c r="C114" s="42">
        <v>1510100000</v>
      </c>
      <c r="D114" s="42"/>
      <c r="E114" s="57" t="s">
        <v>199</v>
      </c>
      <c r="F114" s="22">
        <f>F115</f>
        <v>7924.2</v>
      </c>
      <c r="G114" s="22">
        <f t="shared" si="45"/>
        <v>7924.2</v>
      </c>
      <c r="H114" s="22">
        <f t="shared" si="45"/>
        <v>7924.2</v>
      </c>
    </row>
    <row r="115" spans="1:8" ht="31.2" x14ac:dyDescent="0.25">
      <c r="A115" s="42" t="s">
        <v>19</v>
      </c>
      <c r="B115" s="23" t="s">
        <v>389</v>
      </c>
      <c r="C115" s="42">
        <v>1510120010</v>
      </c>
      <c r="D115" s="42"/>
      <c r="E115" s="57" t="s">
        <v>126</v>
      </c>
      <c r="F115" s="22">
        <f t="shared" si="45"/>
        <v>7924.2</v>
      </c>
      <c r="G115" s="22">
        <f t="shared" si="45"/>
        <v>7924.2</v>
      </c>
      <c r="H115" s="22">
        <f t="shared" si="45"/>
        <v>7924.2</v>
      </c>
    </row>
    <row r="116" spans="1:8" ht="31.2" x14ac:dyDescent="0.25">
      <c r="A116" s="42" t="s">
        <v>19</v>
      </c>
      <c r="B116" s="23" t="s">
        <v>389</v>
      </c>
      <c r="C116" s="42">
        <v>1510120010</v>
      </c>
      <c r="D116" s="42">
        <v>600</v>
      </c>
      <c r="E116" s="57" t="s">
        <v>83</v>
      </c>
      <c r="F116" s="22">
        <f t="shared" si="45"/>
        <v>7924.2</v>
      </c>
      <c r="G116" s="22">
        <f t="shared" si="45"/>
        <v>7924.2</v>
      </c>
      <c r="H116" s="22">
        <f t="shared" si="45"/>
        <v>7924.2</v>
      </c>
    </row>
    <row r="117" spans="1:8" x14ac:dyDescent="0.25">
      <c r="A117" s="42" t="s">
        <v>19</v>
      </c>
      <c r="B117" s="23" t="s">
        <v>389</v>
      </c>
      <c r="C117" s="42">
        <v>1510120010</v>
      </c>
      <c r="D117" s="42">
        <v>610</v>
      </c>
      <c r="E117" s="57" t="s">
        <v>106</v>
      </c>
      <c r="F117" s="22">
        <v>7924.2</v>
      </c>
      <c r="G117" s="22">
        <v>7924.2</v>
      </c>
      <c r="H117" s="22">
        <v>7924.2</v>
      </c>
    </row>
    <row r="118" spans="1:8" x14ac:dyDescent="0.25">
      <c r="A118" s="42" t="s">
        <v>19</v>
      </c>
      <c r="B118" s="42" t="s">
        <v>56</v>
      </c>
      <c r="C118" s="42" t="s">
        <v>66</v>
      </c>
      <c r="D118" s="42" t="s">
        <v>66</v>
      </c>
      <c r="E118" s="51" t="s">
        <v>25</v>
      </c>
      <c r="F118" s="22">
        <f>F119+F126+F165</f>
        <v>101300.1</v>
      </c>
      <c r="G118" s="22">
        <f>G119+G126+G165</f>
        <v>99954.10000000002</v>
      </c>
      <c r="H118" s="22">
        <f>H119+H126+H165</f>
        <v>82380.3</v>
      </c>
    </row>
    <row r="119" spans="1:8" x14ac:dyDescent="0.25">
      <c r="A119" s="42" t="s">
        <v>19</v>
      </c>
      <c r="B119" s="18" t="s">
        <v>100</v>
      </c>
      <c r="C119" s="25"/>
      <c r="D119" s="25"/>
      <c r="E119" s="57" t="s">
        <v>101</v>
      </c>
      <c r="F119" s="22">
        <f t="shared" ref="F119:H124" si="46">F120</f>
        <v>348</v>
      </c>
      <c r="G119" s="22">
        <f t="shared" si="46"/>
        <v>0</v>
      </c>
      <c r="H119" s="22">
        <f t="shared" si="46"/>
        <v>0</v>
      </c>
    </row>
    <row r="120" spans="1:8" ht="35.25" customHeight="1" x14ac:dyDescent="0.25">
      <c r="A120" s="42" t="s">
        <v>19</v>
      </c>
      <c r="B120" s="18" t="s">
        <v>100</v>
      </c>
      <c r="C120" s="43">
        <v>1100000000</v>
      </c>
      <c r="D120" s="25"/>
      <c r="E120" s="57" t="s">
        <v>200</v>
      </c>
      <c r="F120" s="22">
        <f t="shared" si="46"/>
        <v>348</v>
      </c>
      <c r="G120" s="22">
        <f t="shared" si="46"/>
        <v>0</v>
      </c>
      <c r="H120" s="22">
        <f t="shared" si="46"/>
        <v>0</v>
      </c>
    </row>
    <row r="121" spans="1:8" ht="31.2" x14ac:dyDescent="0.25">
      <c r="A121" s="42" t="s">
        <v>19</v>
      </c>
      <c r="B121" s="18" t="s">
        <v>100</v>
      </c>
      <c r="C121" s="43">
        <v>1130000000</v>
      </c>
      <c r="D121" s="25"/>
      <c r="E121" s="57" t="s">
        <v>117</v>
      </c>
      <c r="F121" s="22">
        <f t="shared" si="46"/>
        <v>348</v>
      </c>
      <c r="G121" s="22">
        <f t="shared" si="46"/>
        <v>0</v>
      </c>
      <c r="H121" s="22">
        <f t="shared" si="46"/>
        <v>0</v>
      </c>
    </row>
    <row r="122" spans="1:8" ht="46.8" x14ac:dyDescent="0.25">
      <c r="A122" s="42" t="s">
        <v>19</v>
      </c>
      <c r="B122" s="18" t="s">
        <v>100</v>
      </c>
      <c r="C122" s="43">
        <v>1130300000</v>
      </c>
      <c r="D122" s="25"/>
      <c r="E122" s="57" t="s">
        <v>118</v>
      </c>
      <c r="F122" s="22">
        <f t="shared" si="46"/>
        <v>348</v>
      </c>
      <c r="G122" s="22">
        <f t="shared" si="46"/>
        <v>0</v>
      </c>
      <c r="H122" s="22">
        <f t="shared" si="46"/>
        <v>0</v>
      </c>
    </row>
    <row r="123" spans="1:8" ht="31.2" x14ac:dyDescent="0.25">
      <c r="A123" s="42" t="s">
        <v>19</v>
      </c>
      <c r="B123" s="18" t="s">
        <v>100</v>
      </c>
      <c r="C123" s="43">
        <v>1130320280</v>
      </c>
      <c r="D123" s="25"/>
      <c r="E123" s="57" t="s">
        <v>119</v>
      </c>
      <c r="F123" s="22">
        <f t="shared" si="46"/>
        <v>348</v>
      </c>
      <c r="G123" s="22">
        <f t="shared" si="46"/>
        <v>0</v>
      </c>
      <c r="H123" s="22">
        <f t="shared" si="46"/>
        <v>0</v>
      </c>
    </row>
    <row r="124" spans="1:8" ht="31.2" x14ac:dyDescent="0.25">
      <c r="A124" s="42" t="s">
        <v>19</v>
      </c>
      <c r="B124" s="18" t="s">
        <v>100</v>
      </c>
      <c r="C124" s="43">
        <v>1130320280</v>
      </c>
      <c r="D124" s="43" t="s">
        <v>97</v>
      </c>
      <c r="E124" s="57" t="s">
        <v>98</v>
      </c>
      <c r="F124" s="22">
        <f t="shared" si="46"/>
        <v>348</v>
      </c>
      <c r="G124" s="22">
        <f t="shared" si="46"/>
        <v>0</v>
      </c>
      <c r="H124" s="22">
        <f t="shared" si="46"/>
        <v>0</v>
      </c>
    </row>
    <row r="125" spans="1:8" x14ac:dyDescent="0.25">
      <c r="A125" s="42" t="s">
        <v>19</v>
      </c>
      <c r="B125" s="18" t="s">
        <v>100</v>
      </c>
      <c r="C125" s="43">
        <v>1130320280</v>
      </c>
      <c r="D125" s="42">
        <v>610</v>
      </c>
      <c r="E125" s="57" t="s">
        <v>106</v>
      </c>
      <c r="F125" s="22">
        <v>348</v>
      </c>
      <c r="G125" s="22">
        <v>0</v>
      </c>
      <c r="H125" s="22">
        <v>0</v>
      </c>
    </row>
    <row r="126" spans="1:8" x14ac:dyDescent="0.25">
      <c r="A126" s="42" t="s">
        <v>19</v>
      </c>
      <c r="B126" s="42" t="s">
        <v>6</v>
      </c>
      <c r="C126" s="42" t="s">
        <v>66</v>
      </c>
      <c r="D126" s="42" t="s">
        <v>66</v>
      </c>
      <c r="E126" s="57" t="s">
        <v>89</v>
      </c>
      <c r="F126" s="22">
        <f>F127</f>
        <v>100711.6</v>
      </c>
      <c r="G126" s="22">
        <f t="shared" ref="G126:H126" si="47">G127</f>
        <v>99954.10000000002</v>
      </c>
      <c r="H126" s="22">
        <f t="shared" si="47"/>
        <v>82380.3</v>
      </c>
    </row>
    <row r="127" spans="1:8" ht="46.8" x14ac:dyDescent="0.25">
      <c r="A127" s="42" t="s">
        <v>19</v>
      </c>
      <c r="B127" s="42" t="s">
        <v>6</v>
      </c>
      <c r="C127" s="43">
        <v>1400000000</v>
      </c>
      <c r="D127" s="42"/>
      <c r="E127" s="57" t="s">
        <v>202</v>
      </c>
      <c r="F127" s="22">
        <f>F128+F153</f>
        <v>100711.6</v>
      </c>
      <c r="G127" s="22">
        <f>G128+G153</f>
        <v>99954.10000000002</v>
      </c>
      <c r="H127" s="22">
        <f>H128+H153</f>
        <v>82380.3</v>
      </c>
    </row>
    <row r="128" spans="1:8" x14ac:dyDescent="0.25">
      <c r="A128" s="42" t="s">
        <v>19</v>
      </c>
      <c r="B128" s="42" t="s">
        <v>6</v>
      </c>
      <c r="C128" s="43">
        <v>1410000000</v>
      </c>
      <c r="D128" s="42"/>
      <c r="E128" s="57" t="s">
        <v>128</v>
      </c>
      <c r="F128" s="22">
        <f>F129+F133+F143</f>
        <v>94046.5</v>
      </c>
      <c r="G128" s="22">
        <f t="shared" ref="G128:H128" si="48">G129+G133+G143</f>
        <v>93289.000000000015</v>
      </c>
      <c r="H128" s="22">
        <f t="shared" si="48"/>
        <v>75721.3</v>
      </c>
    </row>
    <row r="129" spans="1:8" x14ac:dyDescent="0.25">
      <c r="A129" s="42" t="s">
        <v>19</v>
      </c>
      <c r="B129" s="42" t="s">
        <v>6</v>
      </c>
      <c r="C129" s="43">
        <v>1410100000</v>
      </c>
      <c r="D129" s="25"/>
      <c r="E129" s="57" t="s">
        <v>203</v>
      </c>
      <c r="F129" s="22">
        <f>F130</f>
        <v>26860.400000000001</v>
      </c>
      <c r="G129" s="22">
        <f t="shared" ref="G129:H131" si="49">G130</f>
        <v>27934.799999999999</v>
      </c>
      <c r="H129" s="22">
        <f t="shared" si="49"/>
        <v>21147.4</v>
      </c>
    </row>
    <row r="130" spans="1:8" ht="31.2" x14ac:dyDescent="0.25">
      <c r="A130" s="42" t="s">
        <v>19</v>
      </c>
      <c r="B130" s="42" t="s">
        <v>6</v>
      </c>
      <c r="C130" s="42">
        <v>1410120100</v>
      </c>
      <c r="D130" s="42"/>
      <c r="E130" s="57" t="s">
        <v>129</v>
      </c>
      <c r="F130" s="22">
        <f>F131</f>
        <v>26860.400000000001</v>
      </c>
      <c r="G130" s="22">
        <f t="shared" si="49"/>
        <v>27934.799999999999</v>
      </c>
      <c r="H130" s="22">
        <f t="shared" si="49"/>
        <v>21147.4</v>
      </c>
    </row>
    <row r="131" spans="1:8" ht="31.2" x14ac:dyDescent="0.25">
      <c r="A131" s="42" t="s">
        <v>19</v>
      </c>
      <c r="B131" s="42" t="s">
        <v>6</v>
      </c>
      <c r="C131" s="42">
        <v>1410120100</v>
      </c>
      <c r="D131" s="43" t="s">
        <v>69</v>
      </c>
      <c r="E131" s="57" t="s">
        <v>95</v>
      </c>
      <c r="F131" s="22">
        <f>F132</f>
        <v>26860.400000000001</v>
      </c>
      <c r="G131" s="22">
        <f t="shared" si="49"/>
        <v>27934.799999999999</v>
      </c>
      <c r="H131" s="22">
        <f t="shared" si="49"/>
        <v>21147.4</v>
      </c>
    </row>
    <row r="132" spans="1:8" ht="31.2" x14ac:dyDescent="0.25">
      <c r="A132" s="42" t="s">
        <v>19</v>
      </c>
      <c r="B132" s="42" t="s">
        <v>6</v>
      </c>
      <c r="C132" s="42">
        <v>1410120100</v>
      </c>
      <c r="D132" s="42">
        <v>240</v>
      </c>
      <c r="E132" s="57" t="s">
        <v>254</v>
      </c>
      <c r="F132" s="22">
        <v>26860.400000000001</v>
      </c>
      <c r="G132" s="22">
        <v>27934.799999999999</v>
      </c>
      <c r="H132" s="22">
        <v>21147.4</v>
      </c>
    </row>
    <row r="133" spans="1:8" ht="46.8" x14ac:dyDescent="0.25">
      <c r="A133" s="42" t="s">
        <v>19</v>
      </c>
      <c r="B133" s="42" t="s">
        <v>6</v>
      </c>
      <c r="C133" s="43">
        <v>1410200000</v>
      </c>
      <c r="D133" s="42"/>
      <c r="E133" s="57" t="s">
        <v>204</v>
      </c>
      <c r="F133" s="22">
        <f>F137+F134+F140</f>
        <v>59048.2</v>
      </c>
      <c r="G133" s="22">
        <f t="shared" ref="G133:H133" si="50">G137+G134+G140</f>
        <v>58311.600000000006</v>
      </c>
      <c r="H133" s="22">
        <f t="shared" si="50"/>
        <v>48981.7</v>
      </c>
    </row>
    <row r="134" spans="1:8" ht="31.2" x14ac:dyDescent="0.25">
      <c r="A134" s="106" t="s">
        <v>19</v>
      </c>
      <c r="B134" s="106" t="s">
        <v>6</v>
      </c>
      <c r="C134" s="106">
        <v>1410211050</v>
      </c>
      <c r="D134" s="106"/>
      <c r="E134" s="107" t="s">
        <v>289</v>
      </c>
      <c r="F134" s="22">
        <f>F135</f>
        <v>46381.1</v>
      </c>
      <c r="G134" s="22">
        <f t="shared" ref="G134:H134" si="51">G135</f>
        <v>46649.3</v>
      </c>
      <c r="H134" s="22">
        <f t="shared" si="51"/>
        <v>48981.7</v>
      </c>
    </row>
    <row r="135" spans="1:8" ht="31.2" x14ac:dyDescent="0.25">
      <c r="A135" s="106" t="s">
        <v>19</v>
      </c>
      <c r="B135" s="106" t="s">
        <v>6</v>
      </c>
      <c r="C135" s="106">
        <v>1410211050</v>
      </c>
      <c r="D135" s="108" t="s">
        <v>69</v>
      </c>
      <c r="E135" s="107" t="s">
        <v>95</v>
      </c>
      <c r="F135" s="22">
        <f>F136</f>
        <v>46381.1</v>
      </c>
      <c r="G135" s="22">
        <f>G136</f>
        <v>46649.3</v>
      </c>
      <c r="H135" s="22">
        <f>H136</f>
        <v>48981.7</v>
      </c>
    </row>
    <row r="136" spans="1:8" ht="31.2" x14ac:dyDescent="0.25">
      <c r="A136" s="106" t="s">
        <v>19</v>
      </c>
      <c r="B136" s="106" t="s">
        <v>6</v>
      </c>
      <c r="C136" s="106">
        <v>1410211050</v>
      </c>
      <c r="D136" s="106">
        <v>240</v>
      </c>
      <c r="E136" s="107" t="s">
        <v>254</v>
      </c>
      <c r="F136" s="22">
        <v>46381.1</v>
      </c>
      <c r="G136" s="22">
        <v>46649.3</v>
      </c>
      <c r="H136" s="22">
        <v>48981.7</v>
      </c>
    </row>
    <row r="137" spans="1:8" x14ac:dyDescent="0.25">
      <c r="A137" s="92" t="s">
        <v>19</v>
      </c>
      <c r="B137" s="92" t="s">
        <v>6</v>
      </c>
      <c r="C137" s="92">
        <v>1410220110</v>
      </c>
      <c r="D137" s="92"/>
      <c r="E137" s="74" t="s">
        <v>276</v>
      </c>
      <c r="F137" s="22">
        <f>F138</f>
        <v>1071.8</v>
      </c>
      <c r="G137" s="22">
        <f t="shared" ref="G137:H138" si="52">G138</f>
        <v>0</v>
      </c>
      <c r="H137" s="22">
        <f t="shared" si="52"/>
        <v>0</v>
      </c>
    </row>
    <row r="138" spans="1:8" ht="31.2" x14ac:dyDescent="0.25">
      <c r="A138" s="92" t="s">
        <v>19</v>
      </c>
      <c r="B138" s="92" t="s">
        <v>6</v>
      </c>
      <c r="C138" s="92">
        <v>1410220110</v>
      </c>
      <c r="D138" s="94" t="s">
        <v>69</v>
      </c>
      <c r="E138" s="74" t="s">
        <v>95</v>
      </c>
      <c r="F138" s="22">
        <f>F139</f>
        <v>1071.8</v>
      </c>
      <c r="G138" s="22">
        <f t="shared" si="52"/>
        <v>0</v>
      </c>
      <c r="H138" s="22">
        <f t="shared" si="52"/>
        <v>0</v>
      </c>
    </row>
    <row r="139" spans="1:8" ht="31.2" x14ac:dyDescent="0.25">
      <c r="A139" s="92" t="s">
        <v>19</v>
      </c>
      <c r="B139" s="92" t="s">
        <v>6</v>
      </c>
      <c r="C139" s="92">
        <v>1410220110</v>
      </c>
      <c r="D139" s="92">
        <v>240</v>
      </c>
      <c r="E139" s="74" t="s">
        <v>254</v>
      </c>
      <c r="F139" s="22">
        <v>1071.8</v>
      </c>
      <c r="G139" s="22">
        <v>0</v>
      </c>
      <c r="H139" s="22">
        <v>0</v>
      </c>
    </row>
    <row r="140" spans="1:8" ht="31.2" x14ac:dyDescent="0.25">
      <c r="A140" s="127" t="s">
        <v>19</v>
      </c>
      <c r="B140" s="127" t="s">
        <v>6</v>
      </c>
      <c r="C140" s="127" t="s">
        <v>313</v>
      </c>
      <c r="D140" s="127"/>
      <c r="E140" s="128" t="s">
        <v>314</v>
      </c>
      <c r="F140" s="22">
        <f>F141</f>
        <v>11595.3</v>
      </c>
      <c r="G140" s="22">
        <f t="shared" ref="G140:H140" si="53">G141</f>
        <v>11662.3</v>
      </c>
      <c r="H140" s="22">
        <f t="shared" si="53"/>
        <v>0</v>
      </c>
    </row>
    <row r="141" spans="1:8" ht="31.2" x14ac:dyDescent="0.25">
      <c r="A141" s="127" t="s">
        <v>19</v>
      </c>
      <c r="B141" s="127" t="s">
        <v>6</v>
      </c>
      <c r="C141" s="127" t="s">
        <v>313</v>
      </c>
      <c r="D141" s="129" t="s">
        <v>69</v>
      </c>
      <c r="E141" s="128" t="s">
        <v>95</v>
      </c>
      <c r="F141" s="22">
        <f>F142</f>
        <v>11595.3</v>
      </c>
      <c r="G141" s="22">
        <f>G142</f>
        <v>11662.3</v>
      </c>
      <c r="H141" s="22">
        <f>H142</f>
        <v>0</v>
      </c>
    </row>
    <row r="142" spans="1:8" ht="31.2" x14ac:dyDescent="0.25">
      <c r="A142" s="127" t="s">
        <v>19</v>
      </c>
      <c r="B142" s="127" t="s">
        <v>6</v>
      </c>
      <c r="C142" s="127" t="s">
        <v>313</v>
      </c>
      <c r="D142" s="127">
        <v>240</v>
      </c>
      <c r="E142" s="128" t="s">
        <v>254</v>
      </c>
      <c r="F142" s="22">
        <v>11595.3</v>
      </c>
      <c r="G142" s="22">
        <v>11662.3</v>
      </c>
      <c r="H142" s="22">
        <v>0</v>
      </c>
    </row>
    <row r="143" spans="1:8" ht="46.8" x14ac:dyDescent="0.25">
      <c r="A143" s="106" t="s">
        <v>19</v>
      </c>
      <c r="B143" s="106" t="s">
        <v>6</v>
      </c>
      <c r="C143" s="106">
        <v>1410300000</v>
      </c>
      <c r="D143" s="106"/>
      <c r="E143" s="107" t="s">
        <v>278</v>
      </c>
      <c r="F143" s="22">
        <f>F144+F150+F147</f>
        <v>8137.9</v>
      </c>
      <c r="G143" s="22">
        <f t="shared" ref="G143:H143" si="54">G144+G150+G147</f>
        <v>7042.5999999999995</v>
      </c>
      <c r="H143" s="22">
        <f t="shared" si="54"/>
        <v>5592.2</v>
      </c>
    </row>
    <row r="144" spans="1:8" ht="46.8" x14ac:dyDescent="0.25">
      <c r="A144" s="106" t="s">
        <v>19</v>
      </c>
      <c r="B144" s="106" t="s">
        <v>6</v>
      </c>
      <c r="C144" s="106">
        <v>1410311020</v>
      </c>
      <c r="D144" s="106"/>
      <c r="E144" s="107" t="s">
        <v>290</v>
      </c>
      <c r="F144" s="22">
        <f>F145</f>
        <v>5279.2</v>
      </c>
      <c r="G144" s="22">
        <f t="shared" ref="G144:H145" si="55">G145</f>
        <v>5490.4</v>
      </c>
      <c r="H144" s="22">
        <f t="shared" si="55"/>
        <v>5592.2</v>
      </c>
    </row>
    <row r="145" spans="1:8" ht="31.2" x14ac:dyDescent="0.25">
      <c r="A145" s="106" t="s">
        <v>19</v>
      </c>
      <c r="B145" s="106" t="s">
        <v>6</v>
      </c>
      <c r="C145" s="106">
        <v>1410311020</v>
      </c>
      <c r="D145" s="108" t="s">
        <v>69</v>
      </c>
      <c r="E145" s="107" t="s">
        <v>95</v>
      </c>
      <c r="F145" s="22">
        <f>F146</f>
        <v>5279.2</v>
      </c>
      <c r="G145" s="22">
        <f t="shared" si="55"/>
        <v>5490.4</v>
      </c>
      <c r="H145" s="22">
        <f t="shared" si="55"/>
        <v>5592.2</v>
      </c>
    </row>
    <row r="146" spans="1:8" ht="31.2" x14ac:dyDescent="0.25">
      <c r="A146" s="106" t="s">
        <v>19</v>
      </c>
      <c r="B146" s="106" t="s">
        <v>6</v>
      </c>
      <c r="C146" s="106">
        <v>1410311020</v>
      </c>
      <c r="D146" s="106">
        <v>240</v>
      </c>
      <c r="E146" s="107" t="s">
        <v>254</v>
      </c>
      <c r="F146" s="22">
        <v>5279.2</v>
      </c>
      <c r="G146" s="22">
        <v>5490.4</v>
      </c>
      <c r="H146" s="22">
        <v>5592.2</v>
      </c>
    </row>
    <row r="147" spans="1:8" x14ac:dyDescent="0.25">
      <c r="A147" s="170" t="s">
        <v>19</v>
      </c>
      <c r="B147" s="170" t="s">
        <v>6</v>
      </c>
      <c r="C147" s="170">
        <v>1410320110</v>
      </c>
      <c r="D147" s="170"/>
      <c r="E147" s="74" t="s">
        <v>276</v>
      </c>
      <c r="F147" s="22">
        <f>F148</f>
        <v>14</v>
      </c>
      <c r="G147" s="22">
        <f t="shared" ref="G147:H148" si="56">G148</f>
        <v>0</v>
      </c>
      <c r="H147" s="22">
        <f t="shared" si="56"/>
        <v>0</v>
      </c>
    </row>
    <row r="148" spans="1:8" ht="31.2" x14ac:dyDescent="0.25">
      <c r="A148" s="170" t="s">
        <v>19</v>
      </c>
      <c r="B148" s="170" t="s">
        <v>6</v>
      </c>
      <c r="C148" s="170">
        <v>1410320110</v>
      </c>
      <c r="D148" s="171" t="s">
        <v>69</v>
      </c>
      <c r="E148" s="74" t="s">
        <v>95</v>
      </c>
      <c r="F148" s="22">
        <f>F149</f>
        <v>14</v>
      </c>
      <c r="G148" s="22">
        <f t="shared" si="56"/>
        <v>0</v>
      </c>
      <c r="H148" s="22">
        <f t="shared" si="56"/>
        <v>0</v>
      </c>
    </row>
    <row r="149" spans="1:8" ht="31.2" x14ac:dyDescent="0.25">
      <c r="A149" s="170" t="s">
        <v>19</v>
      </c>
      <c r="B149" s="170" t="s">
        <v>6</v>
      </c>
      <c r="C149" s="170">
        <v>1410320110</v>
      </c>
      <c r="D149" s="170">
        <v>240</v>
      </c>
      <c r="E149" s="74" t="s">
        <v>254</v>
      </c>
      <c r="F149" s="22">
        <v>14</v>
      </c>
      <c r="G149" s="22">
        <v>0</v>
      </c>
      <c r="H149" s="22">
        <v>0</v>
      </c>
    </row>
    <row r="150" spans="1:8" ht="46.8" x14ac:dyDescent="0.25">
      <c r="A150" s="127" t="s">
        <v>19</v>
      </c>
      <c r="B150" s="127" t="s">
        <v>6</v>
      </c>
      <c r="C150" s="127" t="s">
        <v>315</v>
      </c>
      <c r="D150" s="127"/>
      <c r="E150" s="128" t="s">
        <v>316</v>
      </c>
      <c r="F150" s="22">
        <f>F151</f>
        <v>2844.7</v>
      </c>
      <c r="G150" s="22">
        <f t="shared" ref="G150:H151" si="57">G151</f>
        <v>1552.2</v>
      </c>
      <c r="H150" s="22">
        <f t="shared" si="57"/>
        <v>0</v>
      </c>
    </row>
    <row r="151" spans="1:8" ht="31.2" x14ac:dyDescent="0.25">
      <c r="A151" s="127" t="s">
        <v>19</v>
      </c>
      <c r="B151" s="127" t="s">
        <v>6</v>
      </c>
      <c r="C151" s="127" t="s">
        <v>315</v>
      </c>
      <c r="D151" s="129" t="s">
        <v>69</v>
      </c>
      <c r="E151" s="128" t="s">
        <v>95</v>
      </c>
      <c r="F151" s="22">
        <f>F152</f>
        <v>2844.7</v>
      </c>
      <c r="G151" s="22">
        <f t="shared" si="57"/>
        <v>1552.2</v>
      </c>
      <c r="H151" s="22">
        <f t="shared" si="57"/>
        <v>0</v>
      </c>
    </row>
    <row r="152" spans="1:8" ht="31.2" x14ac:dyDescent="0.25">
      <c r="A152" s="127" t="s">
        <v>19</v>
      </c>
      <c r="B152" s="127" t="s">
        <v>6</v>
      </c>
      <c r="C152" s="127" t="s">
        <v>315</v>
      </c>
      <c r="D152" s="127">
        <v>240</v>
      </c>
      <c r="E152" s="128" t="s">
        <v>254</v>
      </c>
      <c r="F152" s="22">
        <v>2844.7</v>
      </c>
      <c r="G152" s="22">
        <v>1552.2</v>
      </c>
      <c r="H152" s="22">
        <v>0</v>
      </c>
    </row>
    <row r="153" spans="1:8" x14ac:dyDescent="0.25">
      <c r="A153" s="42" t="s">
        <v>19</v>
      </c>
      <c r="B153" s="42" t="s">
        <v>6</v>
      </c>
      <c r="C153" s="43">
        <v>1420000000</v>
      </c>
      <c r="D153" s="42"/>
      <c r="E153" s="57" t="s">
        <v>130</v>
      </c>
      <c r="F153" s="22">
        <f>F154+F158</f>
        <v>6665.1</v>
      </c>
      <c r="G153" s="22">
        <f t="shared" ref="G153:H153" si="58">G154+G158</f>
        <v>6665.1</v>
      </c>
      <c r="H153" s="22">
        <f t="shared" si="58"/>
        <v>6659</v>
      </c>
    </row>
    <row r="154" spans="1:8" ht="31.2" x14ac:dyDescent="0.25">
      <c r="A154" s="42" t="s">
        <v>19</v>
      </c>
      <c r="B154" s="42" t="s">
        <v>6</v>
      </c>
      <c r="C154" s="43">
        <v>1420100000</v>
      </c>
      <c r="D154" s="42"/>
      <c r="E154" s="57" t="s">
        <v>205</v>
      </c>
      <c r="F154" s="22">
        <f>F155</f>
        <v>3500</v>
      </c>
      <c r="G154" s="22">
        <f t="shared" ref="G154:H154" si="59">G155</f>
        <v>3500</v>
      </c>
      <c r="H154" s="22">
        <f t="shared" si="59"/>
        <v>3500</v>
      </c>
    </row>
    <row r="155" spans="1:8" x14ac:dyDescent="0.25">
      <c r="A155" s="42" t="s">
        <v>19</v>
      </c>
      <c r="B155" s="42" t="s">
        <v>6</v>
      </c>
      <c r="C155" s="42">
        <v>1420120120</v>
      </c>
      <c r="D155" s="42"/>
      <c r="E155" s="57" t="s">
        <v>131</v>
      </c>
      <c r="F155" s="22">
        <f>F156</f>
        <v>3500</v>
      </c>
      <c r="G155" s="22">
        <f t="shared" ref="G155:H156" si="60">G156</f>
        <v>3500</v>
      </c>
      <c r="H155" s="22">
        <f t="shared" si="60"/>
        <v>3500</v>
      </c>
    </row>
    <row r="156" spans="1:8" ht="31.2" x14ac:dyDescent="0.25">
      <c r="A156" s="42" t="s">
        <v>19</v>
      </c>
      <c r="B156" s="42" t="s">
        <v>6</v>
      </c>
      <c r="C156" s="42">
        <v>1420120120</v>
      </c>
      <c r="D156" s="43" t="s">
        <v>69</v>
      </c>
      <c r="E156" s="57" t="s">
        <v>95</v>
      </c>
      <c r="F156" s="22">
        <f>F157</f>
        <v>3500</v>
      </c>
      <c r="G156" s="22">
        <f t="shared" si="60"/>
        <v>3500</v>
      </c>
      <c r="H156" s="22">
        <f t="shared" si="60"/>
        <v>3500</v>
      </c>
    </row>
    <row r="157" spans="1:8" ht="31.2" x14ac:dyDescent="0.25">
      <c r="A157" s="42" t="s">
        <v>19</v>
      </c>
      <c r="B157" s="42" t="s">
        <v>6</v>
      </c>
      <c r="C157" s="42">
        <v>1420120120</v>
      </c>
      <c r="D157" s="42">
        <v>240</v>
      </c>
      <c r="E157" s="57" t="s">
        <v>254</v>
      </c>
      <c r="F157" s="22">
        <v>3500</v>
      </c>
      <c r="G157" s="22">
        <v>3500</v>
      </c>
      <c r="H157" s="22">
        <v>3500</v>
      </c>
    </row>
    <row r="158" spans="1:8" ht="46.8" x14ac:dyDescent="0.25">
      <c r="A158" s="106" t="s">
        <v>19</v>
      </c>
      <c r="B158" s="106" t="s">
        <v>6</v>
      </c>
      <c r="C158" s="106" t="s">
        <v>291</v>
      </c>
      <c r="D158" s="106"/>
      <c r="E158" s="107" t="s">
        <v>292</v>
      </c>
      <c r="F158" s="22">
        <f>F159+F162</f>
        <v>3165.1</v>
      </c>
      <c r="G158" s="22">
        <f t="shared" ref="G158:H158" si="61">G159+G162</f>
        <v>3165.1</v>
      </c>
      <c r="H158" s="22">
        <f t="shared" si="61"/>
        <v>3159</v>
      </c>
    </row>
    <row r="159" spans="1:8" ht="62.4" x14ac:dyDescent="0.25">
      <c r="A159" s="106" t="s">
        <v>19</v>
      </c>
      <c r="B159" s="106" t="s">
        <v>6</v>
      </c>
      <c r="C159" s="106" t="s">
        <v>293</v>
      </c>
      <c r="D159" s="106"/>
      <c r="E159" s="107" t="s">
        <v>294</v>
      </c>
      <c r="F159" s="22">
        <f>F160</f>
        <v>2532.1</v>
      </c>
      <c r="G159" s="22">
        <f t="shared" ref="G159:H160" si="62">G160</f>
        <v>2532.1</v>
      </c>
      <c r="H159" s="22">
        <f t="shared" si="62"/>
        <v>2526</v>
      </c>
    </row>
    <row r="160" spans="1:8" ht="31.2" x14ac:dyDescent="0.25">
      <c r="A160" s="106" t="s">
        <v>19</v>
      </c>
      <c r="B160" s="106" t="s">
        <v>6</v>
      </c>
      <c r="C160" s="106" t="s">
        <v>293</v>
      </c>
      <c r="D160" s="108" t="s">
        <v>69</v>
      </c>
      <c r="E160" s="107" t="s">
        <v>95</v>
      </c>
      <c r="F160" s="22">
        <f>F161</f>
        <v>2532.1</v>
      </c>
      <c r="G160" s="22">
        <f t="shared" si="62"/>
        <v>2532.1</v>
      </c>
      <c r="H160" s="22">
        <f t="shared" si="62"/>
        <v>2526</v>
      </c>
    </row>
    <row r="161" spans="1:8" ht="31.2" x14ac:dyDescent="0.25">
      <c r="A161" s="106" t="s">
        <v>19</v>
      </c>
      <c r="B161" s="106" t="s">
        <v>6</v>
      </c>
      <c r="C161" s="106" t="s">
        <v>293</v>
      </c>
      <c r="D161" s="106">
        <v>240</v>
      </c>
      <c r="E161" s="107" t="s">
        <v>254</v>
      </c>
      <c r="F161" s="22">
        <v>2532.1</v>
      </c>
      <c r="G161" s="22">
        <v>2532.1</v>
      </c>
      <c r="H161" s="22">
        <v>2526</v>
      </c>
    </row>
    <row r="162" spans="1:8" ht="46.8" x14ac:dyDescent="0.25">
      <c r="A162" s="92" t="s">
        <v>19</v>
      </c>
      <c r="B162" s="92" t="s">
        <v>6</v>
      </c>
      <c r="C162" s="92" t="s">
        <v>281</v>
      </c>
      <c r="D162" s="92"/>
      <c r="E162" s="93" t="s">
        <v>277</v>
      </c>
      <c r="F162" s="22">
        <f>F163</f>
        <v>633</v>
      </c>
      <c r="G162" s="22">
        <f t="shared" ref="G162:H163" si="63">G163</f>
        <v>633</v>
      </c>
      <c r="H162" s="22">
        <f t="shared" si="63"/>
        <v>633</v>
      </c>
    </row>
    <row r="163" spans="1:8" ht="31.2" x14ac:dyDescent="0.25">
      <c r="A163" s="92" t="s">
        <v>19</v>
      </c>
      <c r="B163" s="92" t="s">
        <v>6</v>
      </c>
      <c r="C163" s="105" t="s">
        <v>281</v>
      </c>
      <c r="D163" s="94" t="s">
        <v>69</v>
      </c>
      <c r="E163" s="93" t="s">
        <v>95</v>
      </c>
      <c r="F163" s="22">
        <f>F164</f>
        <v>633</v>
      </c>
      <c r="G163" s="22">
        <f t="shared" si="63"/>
        <v>633</v>
      </c>
      <c r="H163" s="22">
        <f t="shared" si="63"/>
        <v>633</v>
      </c>
    </row>
    <row r="164" spans="1:8" ht="31.2" x14ac:dyDescent="0.25">
      <c r="A164" s="92" t="s">
        <v>19</v>
      </c>
      <c r="B164" s="92" t="s">
        <v>6</v>
      </c>
      <c r="C164" s="105" t="s">
        <v>281</v>
      </c>
      <c r="D164" s="92">
        <v>240</v>
      </c>
      <c r="E164" s="93" t="s">
        <v>254</v>
      </c>
      <c r="F164" s="22">
        <v>633</v>
      </c>
      <c r="G164" s="22">
        <v>633</v>
      </c>
      <c r="H164" s="22">
        <v>633</v>
      </c>
    </row>
    <row r="165" spans="1:8" x14ac:dyDescent="0.25">
      <c r="A165" s="42" t="s">
        <v>19</v>
      </c>
      <c r="B165" s="42" t="s">
        <v>48</v>
      </c>
      <c r="C165" s="42" t="s">
        <v>66</v>
      </c>
      <c r="D165" s="42" t="s">
        <v>66</v>
      </c>
      <c r="E165" s="57" t="s">
        <v>26</v>
      </c>
      <c r="F165" s="22">
        <f t="shared" ref="F165:H170" si="64">F166</f>
        <v>240.5</v>
      </c>
      <c r="G165" s="22">
        <f t="shared" si="64"/>
        <v>0</v>
      </c>
      <c r="H165" s="22">
        <f t="shared" si="64"/>
        <v>0</v>
      </c>
    </row>
    <row r="166" spans="1:8" ht="46.8" x14ac:dyDescent="0.25">
      <c r="A166" s="42" t="s">
        <v>19</v>
      </c>
      <c r="B166" s="42" t="s">
        <v>48</v>
      </c>
      <c r="C166" s="43">
        <v>1600000000</v>
      </c>
      <c r="D166" s="25"/>
      <c r="E166" s="57" t="s">
        <v>116</v>
      </c>
      <c r="F166" s="22">
        <f>F167</f>
        <v>240.5</v>
      </c>
      <c r="G166" s="22">
        <f t="shared" si="64"/>
        <v>0</v>
      </c>
      <c r="H166" s="22">
        <f t="shared" si="64"/>
        <v>0</v>
      </c>
    </row>
    <row r="167" spans="1:8" ht="31.2" x14ac:dyDescent="0.25">
      <c r="A167" s="42" t="s">
        <v>19</v>
      </c>
      <c r="B167" s="42" t="s">
        <v>48</v>
      </c>
      <c r="C167" s="43">
        <v>1610000000</v>
      </c>
      <c r="D167" s="42"/>
      <c r="E167" s="57" t="s">
        <v>232</v>
      </c>
      <c r="F167" s="22">
        <f>F168</f>
        <v>240.5</v>
      </c>
      <c r="G167" s="22">
        <f t="shared" si="64"/>
        <v>0</v>
      </c>
      <c r="H167" s="22">
        <f t="shared" si="64"/>
        <v>0</v>
      </c>
    </row>
    <row r="168" spans="1:8" ht="46.8" x14ac:dyDescent="0.25">
      <c r="A168" s="42" t="s">
        <v>19</v>
      </c>
      <c r="B168" s="42" t="s">
        <v>48</v>
      </c>
      <c r="C168" s="43">
        <v>1610500000</v>
      </c>
      <c r="D168" s="42"/>
      <c r="E168" s="234" t="s">
        <v>420</v>
      </c>
      <c r="F168" s="22">
        <f t="shared" si="64"/>
        <v>240.5</v>
      </c>
      <c r="G168" s="22">
        <f t="shared" si="64"/>
        <v>0</v>
      </c>
      <c r="H168" s="22">
        <f t="shared" si="64"/>
        <v>0</v>
      </c>
    </row>
    <row r="169" spans="1:8" ht="31.2" x14ac:dyDescent="0.25">
      <c r="A169" s="42" t="s">
        <v>19</v>
      </c>
      <c r="B169" s="42" t="s">
        <v>48</v>
      </c>
      <c r="C169" s="235">
        <v>1610520400</v>
      </c>
      <c r="D169" s="42"/>
      <c r="E169" s="57" t="s">
        <v>421</v>
      </c>
      <c r="F169" s="22">
        <f t="shared" si="64"/>
        <v>240.5</v>
      </c>
      <c r="G169" s="22">
        <f t="shared" si="64"/>
        <v>0</v>
      </c>
      <c r="H169" s="22">
        <f t="shared" si="64"/>
        <v>0</v>
      </c>
    </row>
    <row r="170" spans="1:8" ht="31.2" x14ac:dyDescent="0.25">
      <c r="A170" s="42" t="s">
        <v>19</v>
      </c>
      <c r="B170" s="42" t="s">
        <v>48</v>
      </c>
      <c r="C170" s="235">
        <v>1610520400</v>
      </c>
      <c r="D170" s="43" t="s">
        <v>97</v>
      </c>
      <c r="E170" s="57" t="s">
        <v>98</v>
      </c>
      <c r="F170" s="22">
        <f t="shared" si="64"/>
        <v>240.5</v>
      </c>
      <c r="G170" s="22">
        <f t="shared" si="64"/>
        <v>0</v>
      </c>
      <c r="H170" s="22">
        <f t="shared" si="64"/>
        <v>0</v>
      </c>
    </row>
    <row r="171" spans="1:8" x14ac:dyDescent="0.25">
      <c r="A171" s="42" t="s">
        <v>19</v>
      </c>
      <c r="B171" s="42" t="s">
        <v>48</v>
      </c>
      <c r="C171" s="235">
        <v>1610520400</v>
      </c>
      <c r="D171" s="42">
        <v>610</v>
      </c>
      <c r="E171" s="57" t="s">
        <v>106</v>
      </c>
      <c r="F171" s="22">
        <v>240.5</v>
      </c>
      <c r="G171" s="22">
        <v>0</v>
      </c>
      <c r="H171" s="22">
        <v>0</v>
      </c>
    </row>
    <row r="172" spans="1:8" x14ac:dyDescent="0.25">
      <c r="A172" s="42" t="s">
        <v>19</v>
      </c>
      <c r="B172" s="42" t="s">
        <v>57</v>
      </c>
      <c r="C172" s="42" t="s">
        <v>66</v>
      </c>
      <c r="D172" s="42" t="s">
        <v>66</v>
      </c>
      <c r="E172" s="51" t="s">
        <v>27</v>
      </c>
      <c r="F172" s="22">
        <f>F189+F173</f>
        <v>61383.9</v>
      </c>
      <c r="G172" s="22">
        <f>G189+G173</f>
        <v>106043.80000000002</v>
      </c>
      <c r="H172" s="22">
        <f>H189+H173</f>
        <v>107431.90000000001</v>
      </c>
    </row>
    <row r="173" spans="1:8" x14ac:dyDescent="0.25">
      <c r="A173" s="106" t="s">
        <v>19</v>
      </c>
      <c r="B173" s="23" t="s">
        <v>283</v>
      </c>
      <c r="C173" s="106"/>
      <c r="D173" s="106"/>
      <c r="E173" s="109" t="s">
        <v>284</v>
      </c>
      <c r="F173" s="22">
        <f>F174+F180</f>
        <v>33544.699999999997</v>
      </c>
      <c r="G173" s="22">
        <f>G174+G180</f>
        <v>95410.200000000012</v>
      </c>
      <c r="H173" s="22">
        <f>H174+H180</f>
        <v>95410.200000000012</v>
      </c>
    </row>
    <row r="174" spans="1:8" ht="46.8" x14ac:dyDescent="0.25">
      <c r="A174" s="106" t="s">
        <v>19</v>
      </c>
      <c r="B174" s="23" t="s">
        <v>283</v>
      </c>
      <c r="C174" s="108">
        <v>1400000000</v>
      </c>
      <c r="D174" s="106"/>
      <c r="E174" s="74" t="s">
        <v>202</v>
      </c>
      <c r="F174" s="22">
        <f>F175</f>
        <v>1740.7</v>
      </c>
      <c r="G174" s="22">
        <f t="shared" ref="G174:H175" si="65">G175</f>
        <v>0</v>
      </c>
      <c r="H174" s="22">
        <f t="shared" si="65"/>
        <v>0</v>
      </c>
    </row>
    <row r="175" spans="1:8" x14ac:dyDescent="0.25">
      <c r="A175" s="106" t="s">
        <v>19</v>
      </c>
      <c r="B175" s="23" t="s">
        <v>283</v>
      </c>
      <c r="C175" s="108">
        <v>1430000000</v>
      </c>
      <c r="D175" s="106"/>
      <c r="E175" s="8" t="s">
        <v>285</v>
      </c>
      <c r="F175" s="22">
        <f>F176</f>
        <v>1740.7</v>
      </c>
      <c r="G175" s="22">
        <f t="shared" si="65"/>
        <v>0</v>
      </c>
      <c r="H175" s="22">
        <f t="shared" si="65"/>
        <v>0</v>
      </c>
    </row>
    <row r="176" spans="1:8" ht="31.2" x14ac:dyDescent="0.25">
      <c r="A176" s="106" t="s">
        <v>19</v>
      </c>
      <c r="B176" s="23" t="s">
        <v>283</v>
      </c>
      <c r="C176" s="106">
        <v>1430100000</v>
      </c>
      <c r="D176" s="106"/>
      <c r="E176" s="8" t="s">
        <v>286</v>
      </c>
      <c r="F176" s="22">
        <f>F177</f>
        <v>1740.7</v>
      </c>
      <c r="G176" s="22">
        <f t="shared" ref="G176:H176" si="66">G177</f>
        <v>0</v>
      </c>
      <c r="H176" s="22">
        <f t="shared" si="66"/>
        <v>0</v>
      </c>
    </row>
    <row r="177" spans="1:8" ht="31.2" x14ac:dyDescent="0.25">
      <c r="A177" s="106" t="s">
        <v>19</v>
      </c>
      <c r="B177" s="23" t="s">
        <v>283</v>
      </c>
      <c r="C177" s="233" t="s">
        <v>422</v>
      </c>
      <c r="D177" s="233"/>
      <c r="E177" s="51" t="s">
        <v>423</v>
      </c>
      <c r="F177" s="22">
        <f>F178</f>
        <v>1740.7</v>
      </c>
      <c r="G177" s="22">
        <f t="shared" ref="G177:H178" si="67">G178</f>
        <v>0</v>
      </c>
      <c r="H177" s="22">
        <f t="shared" si="67"/>
        <v>0</v>
      </c>
    </row>
    <row r="178" spans="1:8" ht="31.2" x14ac:dyDescent="0.25">
      <c r="A178" s="106" t="s">
        <v>19</v>
      </c>
      <c r="B178" s="23" t="s">
        <v>283</v>
      </c>
      <c r="C178" s="233" t="s">
        <v>422</v>
      </c>
      <c r="D178" s="235" t="s">
        <v>72</v>
      </c>
      <c r="E178" s="74" t="s">
        <v>96</v>
      </c>
      <c r="F178" s="22">
        <f>F179</f>
        <v>1740.7</v>
      </c>
      <c r="G178" s="22">
        <f t="shared" si="67"/>
        <v>0</v>
      </c>
      <c r="H178" s="22">
        <f t="shared" si="67"/>
        <v>0</v>
      </c>
    </row>
    <row r="179" spans="1:8" x14ac:dyDescent="0.25">
      <c r="A179" s="106" t="s">
        <v>19</v>
      </c>
      <c r="B179" s="23" t="s">
        <v>283</v>
      </c>
      <c r="C179" s="233" t="s">
        <v>422</v>
      </c>
      <c r="D179" s="235" t="s">
        <v>122</v>
      </c>
      <c r="E179" s="74" t="s">
        <v>123</v>
      </c>
      <c r="F179" s="22">
        <v>1740.7</v>
      </c>
      <c r="G179" s="22">
        <v>0</v>
      </c>
      <c r="H179" s="22">
        <v>0</v>
      </c>
    </row>
    <row r="180" spans="1:8" ht="52.95" customHeight="1" x14ac:dyDescent="0.25">
      <c r="A180" s="118" t="s">
        <v>19</v>
      </c>
      <c r="B180" s="23" t="s">
        <v>283</v>
      </c>
      <c r="C180" s="120">
        <v>1600000000</v>
      </c>
      <c r="D180" s="120"/>
      <c r="E180" s="119" t="s">
        <v>116</v>
      </c>
      <c r="F180" s="22">
        <f>F181</f>
        <v>31804</v>
      </c>
      <c r="G180" s="22">
        <f t="shared" ref="G180:H187" si="68">G181</f>
        <v>95410.200000000012</v>
      </c>
      <c r="H180" s="22">
        <f t="shared" si="68"/>
        <v>95410.200000000012</v>
      </c>
    </row>
    <row r="181" spans="1:8" ht="31.2" x14ac:dyDescent="0.25">
      <c r="A181" s="118" t="s">
        <v>19</v>
      </c>
      <c r="B181" s="23" t="s">
        <v>283</v>
      </c>
      <c r="C181" s="118">
        <v>1610000000</v>
      </c>
      <c r="D181" s="120"/>
      <c r="E181" s="119" t="s">
        <v>232</v>
      </c>
      <c r="F181" s="22">
        <f>F182</f>
        <v>31804</v>
      </c>
      <c r="G181" s="22">
        <f t="shared" si="68"/>
        <v>95410.200000000012</v>
      </c>
      <c r="H181" s="22">
        <f t="shared" si="68"/>
        <v>95410.200000000012</v>
      </c>
    </row>
    <row r="182" spans="1:8" ht="31.2" x14ac:dyDescent="0.25">
      <c r="A182" s="118" t="s">
        <v>19</v>
      </c>
      <c r="B182" s="23" t="s">
        <v>283</v>
      </c>
      <c r="C182" s="118">
        <v>1610400000</v>
      </c>
      <c r="D182" s="120"/>
      <c r="E182" s="74" t="s">
        <v>305</v>
      </c>
      <c r="F182" s="22">
        <f>F186+F183</f>
        <v>31804</v>
      </c>
      <c r="G182" s="22">
        <f t="shared" ref="G182:H182" si="69">G186+G183</f>
        <v>95410.200000000012</v>
      </c>
      <c r="H182" s="22">
        <f t="shared" si="69"/>
        <v>95410.200000000012</v>
      </c>
    </row>
    <row r="183" spans="1:8" ht="31.2" x14ac:dyDescent="0.25">
      <c r="A183" s="124" t="s">
        <v>19</v>
      </c>
      <c r="B183" s="23" t="s">
        <v>283</v>
      </c>
      <c r="C183" s="124">
        <v>1610411210</v>
      </c>
      <c r="D183" s="125"/>
      <c r="E183" s="74" t="s">
        <v>308</v>
      </c>
      <c r="F183" s="22">
        <f>F184</f>
        <v>31486</v>
      </c>
      <c r="G183" s="22">
        <f t="shared" ref="G183:H184" si="70">G184</f>
        <v>94456.1</v>
      </c>
      <c r="H183" s="22">
        <f t="shared" si="70"/>
        <v>94456.1</v>
      </c>
    </row>
    <row r="184" spans="1:8" ht="31.2" x14ac:dyDescent="0.25">
      <c r="A184" s="124" t="s">
        <v>19</v>
      </c>
      <c r="B184" s="23" t="s">
        <v>283</v>
      </c>
      <c r="C184" s="124">
        <v>1610411210</v>
      </c>
      <c r="D184" s="242" t="s">
        <v>72</v>
      </c>
      <c r="E184" s="74" t="s">
        <v>96</v>
      </c>
      <c r="F184" s="22">
        <f>F185</f>
        <v>31486</v>
      </c>
      <c r="G184" s="22">
        <f t="shared" si="70"/>
        <v>94456.1</v>
      </c>
      <c r="H184" s="22">
        <f t="shared" si="70"/>
        <v>94456.1</v>
      </c>
    </row>
    <row r="185" spans="1:8" x14ac:dyDescent="0.25">
      <c r="A185" s="124" t="s">
        <v>19</v>
      </c>
      <c r="B185" s="23" t="s">
        <v>283</v>
      </c>
      <c r="C185" s="124">
        <v>1610411210</v>
      </c>
      <c r="D185" s="242" t="s">
        <v>122</v>
      </c>
      <c r="E185" s="74" t="s">
        <v>123</v>
      </c>
      <c r="F185" s="22">
        <v>31486</v>
      </c>
      <c r="G185" s="22">
        <v>94456.1</v>
      </c>
      <c r="H185" s="22">
        <v>94456.1</v>
      </c>
    </row>
    <row r="186" spans="1:8" ht="31.2" x14ac:dyDescent="0.25">
      <c r="A186" s="118" t="s">
        <v>19</v>
      </c>
      <c r="B186" s="23" t="s">
        <v>283</v>
      </c>
      <c r="C186" s="118" t="s">
        <v>306</v>
      </c>
      <c r="D186" s="120"/>
      <c r="E186" s="74" t="s">
        <v>307</v>
      </c>
      <c r="F186" s="22">
        <f>F187</f>
        <v>318</v>
      </c>
      <c r="G186" s="22">
        <f t="shared" si="68"/>
        <v>954.1</v>
      </c>
      <c r="H186" s="22">
        <f t="shared" si="68"/>
        <v>954.1</v>
      </c>
    </row>
    <row r="187" spans="1:8" ht="31.2" x14ac:dyDescent="0.25">
      <c r="A187" s="118" t="s">
        <v>19</v>
      </c>
      <c r="B187" s="23" t="s">
        <v>283</v>
      </c>
      <c r="C187" s="118" t="s">
        <v>306</v>
      </c>
      <c r="D187" s="242" t="s">
        <v>72</v>
      </c>
      <c r="E187" s="74" t="s">
        <v>96</v>
      </c>
      <c r="F187" s="22">
        <f>F188</f>
        <v>318</v>
      </c>
      <c r="G187" s="22">
        <f t="shared" si="68"/>
        <v>954.1</v>
      </c>
      <c r="H187" s="22">
        <f t="shared" si="68"/>
        <v>954.1</v>
      </c>
    </row>
    <row r="188" spans="1:8" x14ac:dyDescent="0.25">
      <c r="A188" s="118" t="s">
        <v>19</v>
      </c>
      <c r="B188" s="23" t="s">
        <v>283</v>
      </c>
      <c r="C188" s="118" t="s">
        <v>306</v>
      </c>
      <c r="D188" s="242" t="s">
        <v>122</v>
      </c>
      <c r="E188" s="74" t="s">
        <v>123</v>
      </c>
      <c r="F188" s="22">
        <v>318</v>
      </c>
      <c r="G188" s="22">
        <v>954.1</v>
      </c>
      <c r="H188" s="22">
        <v>954.1</v>
      </c>
    </row>
    <row r="189" spans="1:8" x14ac:dyDescent="0.25">
      <c r="A189" s="42" t="s">
        <v>19</v>
      </c>
      <c r="B189" s="42" t="s">
        <v>49</v>
      </c>
      <c r="C189" s="42" t="s">
        <v>66</v>
      </c>
      <c r="D189" s="42" t="s">
        <v>66</v>
      </c>
      <c r="E189" s="57" t="s">
        <v>28</v>
      </c>
      <c r="F189" s="22">
        <f>F190</f>
        <v>27839.200000000004</v>
      </c>
      <c r="G189" s="22">
        <f t="shared" ref="G189:H189" si="71">G190</f>
        <v>10633.599999999999</v>
      </c>
      <c r="H189" s="22">
        <f t="shared" si="71"/>
        <v>12021.7</v>
      </c>
    </row>
    <row r="190" spans="1:8" ht="46.8" x14ac:dyDescent="0.25">
      <c r="A190" s="42" t="s">
        <v>19</v>
      </c>
      <c r="B190" s="42" t="s">
        <v>49</v>
      </c>
      <c r="C190" s="43">
        <v>1300000000</v>
      </c>
      <c r="D190" s="42"/>
      <c r="E190" s="57" t="s">
        <v>201</v>
      </c>
      <c r="F190" s="22">
        <f>F191+F199+F217</f>
        <v>27839.200000000004</v>
      </c>
      <c r="G190" s="22">
        <f>G191+G199+G217</f>
        <v>10633.599999999999</v>
      </c>
      <c r="H190" s="22">
        <f>H191+H199+H217</f>
        <v>12021.7</v>
      </c>
    </row>
    <row r="191" spans="1:8" ht="46.8" x14ac:dyDescent="0.25">
      <c r="A191" s="42" t="s">
        <v>19</v>
      </c>
      <c r="B191" s="42" t="s">
        <v>49</v>
      </c>
      <c r="C191" s="43">
        <v>1310000000</v>
      </c>
      <c r="D191" s="42"/>
      <c r="E191" s="57" t="s">
        <v>241</v>
      </c>
      <c r="F191" s="22">
        <f>F192</f>
        <v>13433.300000000001</v>
      </c>
      <c r="G191" s="22">
        <f t="shared" ref="G191:H191" si="72">G192</f>
        <v>0</v>
      </c>
      <c r="H191" s="22">
        <f t="shared" si="72"/>
        <v>0</v>
      </c>
    </row>
    <row r="192" spans="1:8" ht="46.95" customHeight="1" x14ac:dyDescent="0.25">
      <c r="A192" s="42" t="s">
        <v>19</v>
      </c>
      <c r="B192" s="42" t="s">
        <v>49</v>
      </c>
      <c r="C192" s="43" t="s">
        <v>271</v>
      </c>
      <c r="D192" s="25"/>
      <c r="E192" s="57" t="s">
        <v>270</v>
      </c>
      <c r="F192" s="22">
        <f>F196+F193</f>
        <v>13433.300000000001</v>
      </c>
      <c r="G192" s="22">
        <f t="shared" ref="G192:H192" si="73">G196+G193</f>
        <v>0</v>
      </c>
      <c r="H192" s="22">
        <f t="shared" si="73"/>
        <v>0</v>
      </c>
    </row>
    <row r="193" spans="1:8" x14ac:dyDescent="0.3">
      <c r="A193" s="92" t="s">
        <v>19</v>
      </c>
      <c r="B193" s="92" t="s">
        <v>49</v>
      </c>
      <c r="C193" s="92" t="s">
        <v>280</v>
      </c>
      <c r="D193" s="92"/>
      <c r="E193" s="97" t="s">
        <v>275</v>
      </c>
      <c r="F193" s="22">
        <f>F194</f>
        <v>548.20000000000005</v>
      </c>
      <c r="G193" s="22">
        <f t="shared" ref="G193:H194" si="74">G194</f>
        <v>0</v>
      </c>
      <c r="H193" s="22">
        <f t="shared" si="74"/>
        <v>0</v>
      </c>
    </row>
    <row r="194" spans="1:8" ht="31.2" x14ac:dyDescent="0.25">
      <c r="A194" s="92" t="s">
        <v>19</v>
      </c>
      <c r="B194" s="92" t="s">
        <v>49</v>
      </c>
      <c r="C194" s="92" t="s">
        <v>280</v>
      </c>
      <c r="D194" s="94" t="s">
        <v>69</v>
      </c>
      <c r="E194" s="74" t="s">
        <v>95</v>
      </c>
      <c r="F194" s="22">
        <f>F195</f>
        <v>548.20000000000005</v>
      </c>
      <c r="G194" s="22">
        <f t="shared" si="74"/>
        <v>0</v>
      </c>
      <c r="H194" s="22">
        <f t="shared" si="74"/>
        <v>0</v>
      </c>
    </row>
    <row r="195" spans="1:8" ht="31.2" x14ac:dyDescent="0.25">
      <c r="A195" s="92" t="s">
        <v>19</v>
      </c>
      <c r="B195" s="92" t="s">
        <v>49</v>
      </c>
      <c r="C195" s="92" t="s">
        <v>280</v>
      </c>
      <c r="D195" s="92">
        <v>240</v>
      </c>
      <c r="E195" s="74" t="s">
        <v>254</v>
      </c>
      <c r="F195" s="22">
        <v>548.20000000000005</v>
      </c>
      <c r="G195" s="22">
        <v>0</v>
      </c>
      <c r="H195" s="22">
        <v>0</v>
      </c>
    </row>
    <row r="196" spans="1:8" ht="25.95" customHeight="1" x14ac:dyDescent="0.25">
      <c r="A196" s="42" t="s">
        <v>19</v>
      </c>
      <c r="B196" s="42" t="s">
        <v>49</v>
      </c>
      <c r="C196" s="90" t="s">
        <v>272</v>
      </c>
      <c r="D196" s="42"/>
      <c r="E196" s="62" t="s">
        <v>250</v>
      </c>
      <c r="F196" s="22">
        <f>F197</f>
        <v>12885.1</v>
      </c>
      <c r="G196" s="22">
        <f t="shared" ref="G196:H197" si="75">G197</f>
        <v>0</v>
      </c>
      <c r="H196" s="22">
        <f t="shared" si="75"/>
        <v>0</v>
      </c>
    </row>
    <row r="197" spans="1:8" ht="31.2" x14ac:dyDescent="0.25">
      <c r="A197" s="42" t="s">
        <v>19</v>
      </c>
      <c r="B197" s="42" t="s">
        <v>49</v>
      </c>
      <c r="C197" s="90" t="s">
        <v>272</v>
      </c>
      <c r="D197" s="43" t="s">
        <v>69</v>
      </c>
      <c r="E197" s="57" t="s">
        <v>95</v>
      </c>
      <c r="F197" s="22">
        <f>F198</f>
        <v>12885.1</v>
      </c>
      <c r="G197" s="22">
        <f t="shared" si="75"/>
        <v>0</v>
      </c>
      <c r="H197" s="22">
        <f t="shared" si="75"/>
        <v>0</v>
      </c>
    </row>
    <row r="198" spans="1:8" ht="31.2" x14ac:dyDescent="0.25">
      <c r="A198" s="42" t="s">
        <v>19</v>
      </c>
      <c r="B198" s="42" t="s">
        <v>49</v>
      </c>
      <c r="C198" s="90" t="s">
        <v>272</v>
      </c>
      <c r="D198" s="42">
        <v>240</v>
      </c>
      <c r="E198" s="57" t="s">
        <v>254</v>
      </c>
      <c r="F198" s="22">
        <f>12756.2+128.9</f>
        <v>12885.1</v>
      </c>
      <c r="G198" s="22">
        <v>0</v>
      </c>
      <c r="H198" s="22">
        <v>0</v>
      </c>
    </row>
    <row r="199" spans="1:8" x14ac:dyDescent="0.25">
      <c r="A199" s="42" t="s">
        <v>19</v>
      </c>
      <c r="B199" s="42" t="s">
        <v>49</v>
      </c>
      <c r="C199" s="43">
        <v>1320000000</v>
      </c>
      <c r="D199" s="42"/>
      <c r="E199" s="57" t="s">
        <v>206</v>
      </c>
      <c r="F199" s="22">
        <f>F204+F200</f>
        <v>14126</v>
      </c>
      <c r="G199" s="22">
        <f t="shared" ref="G199:H199" si="76">G204+G200</f>
        <v>10353.699999999999</v>
      </c>
      <c r="H199" s="22">
        <f t="shared" si="76"/>
        <v>11741.800000000001</v>
      </c>
    </row>
    <row r="200" spans="1:8" ht="31.2" x14ac:dyDescent="0.25">
      <c r="A200" s="233" t="s">
        <v>19</v>
      </c>
      <c r="B200" s="233" t="s">
        <v>49</v>
      </c>
      <c r="C200" s="235">
        <v>1320100000</v>
      </c>
      <c r="D200" s="233"/>
      <c r="E200" s="234" t="s">
        <v>424</v>
      </c>
      <c r="F200" s="22">
        <f>F201</f>
        <v>501.6</v>
      </c>
      <c r="G200" s="22">
        <f t="shared" ref="G200:H202" si="77">G201</f>
        <v>0</v>
      </c>
      <c r="H200" s="22">
        <f t="shared" si="77"/>
        <v>0</v>
      </c>
    </row>
    <row r="201" spans="1:8" ht="31.2" x14ac:dyDescent="0.25">
      <c r="A201" s="233" t="s">
        <v>19</v>
      </c>
      <c r="B201" s="233" t="s">
        <v>49</v>
      </c>
      <c r="C201" s="233" t="s">
        <v>425</v>
      </c>
      <c r="D201" s="233"/>
      <c r="E201" s="62" t="s">
        <v>426</v>
      </c>
      <c r="F201" s="22">
        <f>F202</f>
        <v>501.6</v>
      </c>
      <c r="G201" s="22">
        <f t="shared" si="77"/>
        <v>0</v>
      </c>
      <c r="H201" s="22">
        <f t="shared" si="77"/>
        <v>0</v>
      </c>
    </row>
    <row r="202" spans="1:8" ht="31.2" x14ac:dyDescent="0.25">
      <c r="A202" s="233" t="s">
        <v>19</v>
      </c>
      <c r="B202" s="233" t="s">
        <v>49</v>
      </c>
      <c r="C202" s="233" t="s">
        <v>425</v>
      </c>
      <c r="D202" s="235" t="s">
        <v>69</v>
      </c>
      <c r="E202" s="234" t="s">
        <v>95</v>
      </c>
      <c r="F202" s="22">
        <f>F203</f>
        <v>501.6</v>
      </c>
      <c r="G202" s="22">
        <f t="shared" si="77"/>
        <v>0</v>
      </c>
      <c r="H202" s="22">
        <f t="shared" si="77"/>
        <v>0</v>
      </c>
    </row>
    <row r="203" spans="1:8" ht="31.2" x14ac:dyDescent="0.25">
      <c r="A203" s="233" t="s">
        <v>19</v>
      </c>
      <c r="B203" s="233" t="s">
        <v>49</v>
      </c>
      <c r="C203" s="233" t="s">
        <v>425</v>
      </c>
      <c r="D203" s="233">
        <v>240</v>
      </c>
      <c r="E203" s="234" t="s">
        <v>254</v>
      </c>
      <c r="F203" s="22">
        <v>501.6</v>
      </c>
      <c r="G203" s="22">
        <v>0</v>
      </c>
      <c r="H203" s="22">
        <v>0</v>
      </c>
    </row>
    <row r="204" spans="1:8" x14ac:dyDescent="0.25">
      <c r="A204" s="42" t="s">
        <v>19</v>
      </c>
      <c r="B204" s="42" t="s">
        <v>49</v>
      </c>
      <c r="C204" s="43">
        <v>1320200000</v>
      </c>
      <c r="D204" s="42"/>
      <c r="E204" s="57" t="s">
        <v>132</v>
      </c>
      <c r="F204" s="22">
        <f>F205+F208+F211+F214</f>
        <v>13624.4</v>
      </c>
      <c r="G204" s="22">
        <f t="shared" ref="G204:H204" si="78">G205+G208+G211+G214</f>
        <v>10353.699999999999</v>
      </c>
      <c r="H204" s="22">
        <f t="shared" si="78"/>
        <v>11741.800000000001</v>
      </c>
    </row>
    <row r="205" spans="1:8" x14ac:dyDescent="0.25">
      <c r="A205" s="42" t="s">
        <v>19</v>
      </c>
      <c r="B205" s="42" t="s">
        <v>49</v>
      </c>
      <c r="C205" s="42">
        <v>1320220050</v>
      </c>
      <c r="D205" s="42"/>
      <c r="E205" s="57" t="s">
        <v>133</v>
      </c>
      <c r="F205" s="22">
        <f>F206</f>
        <v>10343.799999999999</v>
      </c>
      <c r="G205" s="22">
        <f t="shared" ref="G205:H206" si="79">G206</f>
        <v>7073.1</v>
      </c>
      <c r="H205" s="22">
        <f t="shared" si="79"/>
        <v>9527.6</v>
      </c>
    </row>
    <row r="206" spans="1:8" ht="31.2" x14ac:dyDescent="0.25">
      <c r="A206" s="42" t="s">
        <v>19</v>
      </c>
      <c r="B206" s="42" t="s">
        <v>49</v>
      </c>
      <c r="C206" s="42">
        <v>1320220050</v>
      </c>
      <c r="D206" s="43" t="s">
        <v>69</v>
      </c>
      <c r="E206" s="57" t="s">
        <v>95</v>
      </c>
      <c r="F206" s="22">
        <f>F207</f>
        <v>10343.799999999999</v>
      </c>
      <c r="G206" s="22">
        <f t="shared" si="79"/>
        <v>7073.1</v>
      </c>
      <c r="H206" s="22">
        <f t="shared" si="79"/>
        <v>9527.6</v>
      </c>
    </row>
    <row r="207" spans="1:8" ht="31.2" x14ac:dyDescent="0.25">
      <c r="A207" s="42" t="s">
        <v>19</v>
      </c>
      <c r="B207" s="42" t="s">
        <v>49</v>
      </c>
      <c r="C207" s="42">
        <v>1320220050</v>
      </c>
      <c r="D207" s="42">
        <v>240</v>
      </c>
      <c r="E207" s="57" t="s">
        <v>254</v>
      </c>
      <c r="F207" s="22">
        <v>10343.799999999999</v>
      </c>
      <c r="G207" s="22">
        <v>7073.1</v>
      </c>
      <c r="H207" s="22">
        <v>9527.6</v>
      </c>
    </row>
    <row r="208" spans="1:8" x14ac:dyDescent="0.25">
      <c r="A208" s="42" t="s">
        <v>19</v>
      </c>
      <c r="B208" s="42" t="s">
        <v>49</v>
      </c>
      <c r="C208" s="42">
        <v>1320220060</v>
      </c>
      <c r="D208" s="42"/>
      <c r="E208" s="57" t="s">
        <v>134</v>
      </c>
      <c r="F208" s="22">
        <f>F209</f>
        <v>1066.4000000000001</v>
      </c>
      <c r="G208" s="22">
        <f t="shared" ref="G208:H209" si="80">G209</f>
        <v>1066.4000000000001</v>
      </c>
      <c r="H208" s="22">
        <f t="shared" si="80"/>
        <v>0</v>
      </c>
    </row>
    <row r="209" spans="1:8" ht="31.2" x14ac:dyDescent="0.25">
      <c r="A209" s="42" t="s">
        <v>19</v>
      </c>
      <c r="B209" s="42" t="s">
        <v>49</v>
      </c>
      <c r="C209" s="42">
        <v>1320220060</v>
      </c>
      <c r="D209" s="43" t="s">
        <v>69</v>
      </c>
      <c r="E209" s="57" t="s">
        <v>95</v>
      </c>
      <c r="F209" s="22">
        <f>F210</f>
        <v>1066.4000000000001</v>
      </c>
      <c r="G209" s="22">
        <f t="shared" si="80"/>
        <v>1066.4000000000001</v>
      </c>
      <c r="H209" s="22">
        <f t="shared" si="80"/>
        <v>0</v>
      </c>
    </row>
    <row r="210" spans="1:8" ht="31.2" x14ac:dyDescent="0.25">
      <c r="A210" s="42" t="s">
        <v>19</v>
      </c>
      <c r="B210" s="42" t="s">
        <v>49</v>
      </c>
      <c r="C210" s="42">
        <v>1320220060</v>
      </c>
      <c r="D210" s="42">
        <v>240</v>
      </c>
      <c r="E210" s="57" t="s">
        <v>254</v>
      </c>
      <c r="F210" s="22">
        <v>1066.4000000000001</v>
      </c>
      <c r="G210" s="22">
        <v>1066.4000000000001</v>
      </c>
      <c r="H210" s="22">
        <v>0</v>
      </c>
    </row>
    <row r="211" spans="1:8" x14ac:dyDescent="0.25">
      <c r="A211" s="42" t="s">
        <v>19</v>
      </c>
      <c r="B211" s="42" t="s">
        <v>49</v>
      </c>
      <c r="C211" s="42">
        <v>1320220070</v>
      </c>
      <c r="D211" s="42"/>
      <c r="E211" s="57" t="s">
        <v>135</v>
      </c>
      <c r="F211" s="22">
        <f>F212</f>
        <v>2068.3000000000002</v>
      </c>
      <c r="G211" s="22">
        <f t="shared" ref="G211:H212" si="81">G212</f>
        <v>2068.3000000000002</v>
      </c>
      <c r="H211" s="22">
        <f t="shared" si="81"/>
        <v>2068.3000000000002</v>
      </c>
    </row>
    <row r="212" spans="1:8" ht="31.2" x14ac:dyDescent="0.25">
      <c r="A212" s="42" t="s">
        <v>19</v>
      </c>
      <c r="B212" s="42" t="s">
        <v>49</v>
      </c>
      <c r="C212" s="42">
        <v>1320220070</v>
      </c>
      <c r="D212" s="43" t="s">
        <v>69</v>
      </c>
      <c r="E212" s="57" t="s">
        <v>95</v>
      </c>
      <c r="F212" s="22">
        <f>F213</f>
        <v>2068.3000000000002</v>
      </c>
      <c r="G212" s="22">
        <f t="shared" si="81"/>
        <v>2068.3000000000002</v>
      </c>
      <c r="H212" s="22">
        <f t="shared" si="81"/>
        <v>2068.3000000000002</v>
      </c>
    </row>
    <row r="213" spans="1:8" ht="31.2" x14ac:dyDescent="0.25">
      <c r="A213" s="42" t="s">
        <v>19</v>
      </c>
      <c r="B213" s="42" t="s">
        <v>49</v>
      </c>
      <c r="C213" s="42">
        <v>1320220070</v>
      </c>
      <c r="D213" s="42">
        <v>240</v>
      </c>
      <c r="E213" s="57" t="s">
        <v>254</v>
      </c>
      <c r="F213" s="22">
        <v>2068.3000000000002</v>
      </c>
      <c r="G213" s="22">
        <v>2068.3000000000002</v>
      </c>
      <c r="H213" s="22">
        <v>2068.3000000000002</v>
      </c>
    </row>
    <row r="214" spans="1:8" x14ac:dyDescent="0.25">
      <c r="A214" s="42" t="s">
        <v>19</v>
      </c>
      <c r="B214" s="42" t="s">
        <v>49</v>
      </c>
      <c r="C214" s="42">
        <v>1320220080</v>
      </c>
      <c r="D214" s="42"/>
      <c r="E214" s="57" t="s">
        <v>136</v>
      </c>
      <c r="F214" s="22">
        <f>F215</f>
        <v>145.9</v>
      </c>
      <c r="G214" s="22">
        <f t="shared" ref="G214:H215" si="82">G215</f>
        <v>145.9</v>
      </c>
      <c r="H214" s="22">
        <f t="shared" si="82"/>
        <v>145.9</v>
      </c>
    </row>
    <row r="215" spans="1:8" ht="31.2" x14ac:dyDescent="0.25">
      <c r="A215" s="42" t="s">
        <v>19</v>
      </c>
      <c r="B215" s="42" t="s">
        <v>49</v>
      </c>
      <c r="C215" s="42">
        <v>1320220080</v>
      </c>
      <c r="D215" s="43" t="s">
        <v>69</v>
      </c>
      <c r="E215" s="57" t="s">
        <v>95</v>
      </c>
      <c r="F215" s="22">
        <f>F216</f>
        <v>145.9</v>
      </c>
      <c r="G215" s="22">
        <f t="shared" si="82"/>
        <v>145.9</v>
      </c>
      <c r="H215" s="22">
        <f t="shared" si="82"/>
        <v>145.9</v>
      </c>
    </row>
    <row r="216" spans="1:8" ht="31.2" x14ac:dyDescent="0.25">
      <c r="A216" s="42" t="s">
        <v>19</v>
      </c>
      <c r="B216" s="42" t="s">
        <v>49</v>
      </c>
      <c r="C216" s="42">
        <v>1320220080</v>
      </c>
      <c r="D216" s="42">
        <v>240</v>
      </c>
      <c r="E216" s="57" t="s">
        <v>254</v>
      </c>
      <c r="F216" s="22">
        <v>145.9</v>
      </c>
      <c r="G216" s="22">
        <v>145.9</v>
      </c>
      <c r="H216" s="22">
        <v>145.9</v>
      </c>
    </row>
    <row r="217" spans="1:8" ht="31.2" x14ac:dyDescent="0.25">
      <c r="A217" s="42" t="s">
        <v>19</v>
      </c>
      <c r="B217" s="42" t="s">
        <v>49</v>
      </c>
      <c r="C217" s="43">
        <v>1330000000</v>
      </c>
      <c r="D217" s="42"/>
      <c r="E217" s="57" t="s">
        <v>127</v>
      </c>
      <c r="F217" s="22">
        <f>F218</f>
        <v>279.89999999999998</v>
      </c>
      <c r="G217" s="22">
        <f t="shared" ref="G217:H220" si="83">G218</f>
        <v>279.89999999999998</v>
      </c>
      <c r="H217" s="22">
        <f t="shared" si="83"/>
        <v>279.89999999999998</v>
      </c>
    </row>
    <row r="218" spans="1:8" ht="46.8" x14ac:dyDescent="0.25">
      <c r="A218" s="42" t="s">
        <v>19</v>
      </c>
      <c r="B218" s="42" t="s">
        <v>49</v>
      </c>
      <c r="C218" s="43">
        <v>1330200000</v>
      </c>
      <c r="D218" s="42"/>
      <c r="E218" s="57" t="s">
        <v>242</v>
      </c>
      <c r="F218" s="22">
        <f>F219</f>
        <v>279.89999999999998</v>
      </c>
      <c r="G218" s="22">
        <f t="shared" si="83"/>
        <v>279.89999999999998</v>
      </c>
      <c r="H218" s="22">
        <f t="shared" si="83"/>
        <v>279.89999999999998</v>
      </c>
    </row>
    <row r="219" spans="1:8" x14ac:dyDescent="0.25">
      <c r="A219" s="42" t="s">
        <v>19</v>
      </c>
      <c r="B219" s="42" t="s">
        <v>49</v>
      </c>
      <c r="C219" s="43">
        <v>1330220090</v>
      </c>
      <c r="D219" s="42"/>
      <c r="E219" s="57" t="s">
        <v>137</v>
      </c>
      <c r="F219" s="22">
        <f>F220</f>
        <v>279.89999999999998</v>
      </c>
      <c r="G219" s="22">
        <f t="shared" si="83"/>
        <v>279.89999999999998</v>
      </c>
      <c r="H219" s="22">
        <f t="shared" si="83"/>
        <v>279.89999999999998</v>
      </c>
    </row>
    <row r="220" spans="1:8" ht="31.2" x14ac:dyDescent="0.25">
      <c r="A220" s="42" t="s">
        <v>19</v>
      </c>
      <c r="B220" s="42" t="s">
        <v>49</v>
      </c>
      <c r="C220" s="43">
        <v>1330220090</v>
      </c>
      <c r="D220" s="43" t="s">
        <v>69</v>
      </c>
      <c r="E220" s="57" t="s">
        <v>95</v>
      </c>
      <c r="F220" s="22">
        <f>F221</f>
        <v>279.89999999999998</v>
      </c>
      <c r="G220" s="22">
        <f t="shared" si="83"/>
        <v>279.89999999999998</v>
      </c>
      <c r="H220" s="22">
        <f t="shared" si="83"/>
        <v>279.89999999999998</v>
      </c>
    </row>
    <row r="221" spans="1:8" ht="31.2" x14ac:dyDescent="0.25">
      <c r="A221" s="42" t="s">
        <v>19</v>
      </c>
      <c r="B221" s="42" t="s">
        <v>49</v>
      </c>
      <c r="C221" s="43">
        <v>1330220090</v>
      </c>
      <c r="D221" s="42">
        <v>240</v>
      </c>
      <c r="E221" s="57" t="s">
        <v>254</v>
      </c>
      <c r="F221" s="22">
        <v>279.89999999999998</v>
      </c>
      <c r="G221" s="22">
        <v>279.89999999999998</v>
      </c>
      <c r="H221" s="22">
        <v>279.89999999999998</v>
      </c>
    </row>
    <row r="222" spans="1:8" x14ac:dyDescent="0.25">
      <c r="A222" s="42" t="s">
        <v>19</v>
      </c>
      <c r="B222" s="42" t="s">
        <v>37</v>
      </c>
      <c r="C222" s="42" t="s">
        <v>66</v>
      </c>
      <c r="D222" s="42" t="s">
        <v>66</v>
      </c>
      <c r="E222" s="57" t="s">
        <v>29</v>
      </c>
      <c r="F222" s="22">
        <f>F223+F249+F242</f>
        <v>21850.9</v>
      </c>
      <c r="G222" s="22">
        <f>G223+G249+G242</f>
        <v>21850.9</v>
      </c>
      <c r="H222" s="22">
        <f>H223+H249+H242</f>
        <v>21850.9</v>
      </c>
    </row>
    <row r="223" spans="1:8" x14ac:dyDescent="0.25">
      <c r="A223" s="9" t="s">
        <v>19</v>
      </c>
      <c r="B223" s="9" t="s">
        <v>90</v>
      </c>
      <c r="C223" s="10"/>
      <c r="D223" s="10"/>
      <c r="E223" s="57" t="s">
        <v>91</v>
      </c>
      <c r="F223" s="22">
        <f>F224+F236</f>
        <v>21489.7</v>
      </c>
      <c r="G223" s="22">
        <f t="shared" ref="G223:H223" si="84">G224+G236</f>
        <v>21489.7</v>
      </c>
      <c r="H223" s="22">
        <f t="shared" si="84"/>
        <v>21489.7</v>
      </c>
    </row>
    <row r="224" spans="1:8" ht="33.75" customHeight="1" x14ac:dyDescent="0.25">
      <c r="A224" s="9" t="s">
        <v>19</v>
      </c>
      <c r="B224" s="42" t="s">
        <v>90</v>
      </c>
      <c r="C224" s="43">
        <v>1100000000</v>
      </c>
      <c r="D224" s="42"/>
      <c r="E224" s="57" t="s">
        <v>200</v>
      </c>
      <c r="F224" s="22">
        <f t="shared" ref="F224:H231" si="85">F225</f>
        <v>21048.5</v>
      </c>
      <c r="G224" s="22">
        <f t="shared" si="85"/>
        <v>21048.5</v>
      </c>
      <c r="H224" s="22">
        <f t="shared" si="85"/>
        <v>21048.5</v>
      </c>
    </row>
    <row r="225" spans="1:8" x14ac:dyDescent="0.25">
      <c r="A225" s="9" t="s">
        <v>19</v>
      </c>
      <c r="B225" s="42" t="s">
        <v>90</v>
      </c>
      <c r="C225" s="43">
        <v>1120000000</v>
      </c>
      <c r="D225" s="42"/>
      <c r="E225" s="57" t="s">
        <v>124</v>
      </c>
      <c r="F225" s="22">
        <f>F226</f>
        <v>21048.5</v>
      </c>
      <c r="G225" s="22">
        <f t="shared" si="85"/>
        <v>21048.5</v>
      </c>
      <c r="H225" s="22">
        <f t="shared" si="85"/>
        <v>21048.5</v>
      </c>
    </row>
    <row r="226" spans="1:8" ht="46.8" x14ac:dyDescent="0.25">
      <c r="A226" s="9" t="s">
        <v>19</v>
      </c>
      <c r="B226" s="42" t="s">
        <v>90</v>
      </c>
      <c r="C226" s="43">
        <v>1120100000</v>
      </c>
      <c r="D226" s="42"/>
      <c r="E226" s="57" t="s">
        <v>125</v>
      </c>
      <c r="F226" s="22">
        <f>F230+F227+F233</f>
        <v>21048.5</v>
      </c>
      <c r="G226" s="22">
        <f t="shared" ref="G226:H226" si="86">G230+G227+G233</f>
        <v>21048.5</v>
      </c>
      <c r="H226" s="22">
        <f t="shared" si="86"/>
        <v>21048.5</v>
      </c>
    </row>
    <row r="227" spans="1:8" ht="46.8" x14ac:dyDescent="0.25">
      <c r="A227" s="9" t="s">
        <v>19</v>
      </c>
      <c r="B227" s="106" t="s">
        <v>90</v>
      </c>
      <c r="C227" s="106">
        <v>1120110690</v>
      </c>
      <c r="D227" s="106"/>
      <c r="E227" s="74" t="s">
        <v>287</v>
      </c>
      <c r="F227" s="22">
        <f>F228</f>
        <v>2890.5</v>
      </c>
      <c r="G227" s="22">
        <f t="shared" ref="G227:H228" si="87">G228</f>
        <v>2890.5</v>
      </c>
      <c r="H227" s="22">
        <f t="shared" si="87"/>
        <v>2890.5</v>
      </c>
    </row>
    <row r="228" spans="1:8" ht="31.2" x14ac:dyDescent="0.25">
      <c r="A228" s="9" t="s">
        <v>19</v>
      </c>
      <c r="B228" s="106" t="s">
        <v>90</v>
      </c>
      <c r="C228" s="106">
        <v>1120110690</v>
      </c>
      <c r="D228" s="108" t="s">
        <v>97</v>
      </c>
      <c r="E228" s="74" t="s">
        <v>98</v>
      </c>
      <c r="F228" s="22">
        <f>F229</f>
        <v>2890.5</v>
      </c>
      <c r="G228" s="22">
        <f t="shared" si="87"/>
        <v>2890.5</v>
      </c>
      <c r="H228" s="22">
        <f t="shared" si="87"/>
        <v>2890.5</v>
      </c>
    </row>
    <row r="229" spans="1:8" x14ac:dyDescent="0.25">
      <c r="A229" s="9" t="s">
        <v>19</v>
      </c>
      <c r="B229" s="106" t="s">
        <v>90</v>
      </c>
      <c r="C229" s="106">
        <v>1120110690</v>
      </c>
      <c r="D229" s="106">
        <v>610</v>
      </c>
      <c r="E229" s="74" t="s">
        <v>106</v>
      </c>
      <c r="F229" s="22">
        <v>2890.5</v>
      </c>
      <c r="G229" s="22">
        <v>2890.5</v>
      </c>
      <c r="H229" s="22">
        <v>2890.5</v>
      </c>
    </row>
    <row r="230" spans="1:8" ht="31.2" x14ac:dyDescent="0.25">
      <c r="A230" s="9" t="s">
        <v>19</v>
      </c>
      <c r="B230" s="42" t="s">
        <v>90</v>
      </c>
      <c r="C230" s="43">
        <v>1120120010</v>
      </c>
      <c r="D230" s="42"/>
      <c r="E230" s="57" t="s">
        <v>126</v>
      </c>
      <c r="F230" s="22">
        <f t="shared" si="85"/>
        <v>18128.8</v>
      </c>
      <c r="G230" s="22">
        <f t="shared" si="85"/>
        <v>18128.8</v>
      </c>
      <c r="H230" s="22">
        <f t="shared" si="85"/>
        <v>18128.8</v>
      </c>
    </row>
    <row r="231" spans="1:8" ht="31.2" x14ac:dyDescent="0.25">
      <c r="A231" s="9" t="s">
        <v>19</v>
      </c>
      <c r="B231" s="42" t="s">
        <v>90</v>
      </c>
      <c r="C231" s="43">
        <v>1120120010</v>
      </c>
      <c r="D231" s="43" t="s">
        <v>97</v>
      </c>
      <c r="E231" s="57" t="s">
        <v>98</v>
      </c>
      <c r="F231" s="22">
        <f t="shared" si="85"/>
        <v>18128.8</v>
      </c>
      <c r="G231" s="22">
        <f t="shared" si="85"/>
        <v>18128.8</v>
      </c>
      <c r="H231" s="22">
        <f t="shared" si="85"/>
        <v>18128.8</v>
      </c>
    </row>
    <row r="232" spans="1:8" x14ac:dyDescent="0.25">
      <c r="A232" s="9" t="s">
        <v>19</v>
      </c>
      <c r="B232" s="42" t="s">
        <v>90</v>
      </c>
      <c r="C232" s="43">
        <v>1120120010</v>
      </c>
      <c r="D232" s="42">
        <v>610</v>
      </c>
      <c r="E232" s="57" t="s">
        <v>106</v>
      </c>
      <c r="F232" s="22">
        <v>18128.8</v>
      </c>
      <c r="G232" s="22">
        <v>18128.8</v>
      </c>
      <c r="H232" s="22">
        <v>18128.8</v>
      </c>
    </row>
    <row r="233" spans="1:8" ht="46.8" x14ac:dyDescent="0.25">
      <c r="A233" s="9" t="s">
        <v>19</v>
      </c>
      <c r="B233" s="110" t="s">
        <v>90</v>
      </c>
      <c r="C233" s="110" t="s">
        <v>299</v>
      </c>
      <c r="D233" s="110"/>
      <c r="E233" s="74" t="s">
        <v>300</v>
      </c>
      <c r="F233" s="22">
        <f>F234</f>
        <v>29.2</v>
      </c>
      <c r="G233" s="22">
        <f t="shared" ref="G233:H234" si="88">G234</f>
        <v>29.2</v>
      </c>
      <c r="H233" s="22">
        <f t="shared" si="88"/>
        <v>29.2</v>
      </c>
    </row>
    <row r="234" spans="1:8" ht="31.2" x14ac:dyDescent="0.25">
      <c r="A234" s="9" t="s">
        <v>19</v>
      </c>
      <c r="B234" s="110" t="s">
        <v>90</v>
      </c>
      <c r="C234" s="110" t="s">
        <v>299</v>
      </c>
      <c r="D234" s="112" t="s">
        <v>97</v>
      </c>
      <c r="E234" s="74" t="s">
        <v>98</v>
      </c>
      <c r="F234" s="22">
        <f>F235</f>
        <v>29.2</v>
      </c>
      <c r="G234" s="22">
        <f t="shared" si="88"/>
        <v>29.2</v>
      </c>
      <c r="H234" s="22">
        <f t="shared" si="88"/>
        <v>29.2</v>
      </c>
    </row>
    <row r="235" spans="1:8" x14ac:dyDescent="0.25">
      <c r="A235" s="9" t="s">
        <v>19</v>
      </c>
      <c r="B235" s="110" t="s">
        <v>90</v>
      </c>
      <c r="C235" s="110" t="s">
        <v>299</v>
      </c>
      <c r="D235" s="110">
        <v>610</v>
      </c>
      <c r="E235" s="74" t="s">
        <v>106</v>
      </c>
      <c r="F235" s="22">
        <v>29.2</v>
      </c>
      <c r="G235" s="22">
        <v>29.2</v>
      </c>
      <c r="H235" s="22">
        <v>29.2</v>
      </c>
    </row>
    <row r="236" spans="1:8" ht="31.2" x14ac:dyDescent="0.25">
      <c r="A236" s="9" t="s">
        <v>19</v>
      </c>
      <c r="B236" s="233" t="s">
        <v>90</v>
      </c>
      <c r="C236" s="235">
        <v>1500000000</v>
      </c>
      <c r="D236" s="233"/>
      <c r="E236" s="234" t="s">
        <v>196</v>
      </c>
      <c r="F236" s="22">
        <f>F237</f>
        <v>441.2</v>
      </c>
      <c r="G236" s="22">
        <f t="shared" ref="G236:H240" si="89">G237</f>
        <v>441.2</v>
      </c>
      <c r="H236" s="22">
        <f t="shared" si="89"/>
        <v>441.2</v>
      </c>
    </row>
    <row r="237" spans="1:8" ht="31.2" x14ac:dyDescent="0.25">
      <c r="A237" s="9" t="s">
        <v>19</v>
      </c>
      <c r="B237" s="233" t="s">
        <v>90</v>
      </c>
      <c r="C237" s="235">
        <v>1520000000</v>
      </c>
      <c r="D237" s="233"/>
      <c r="E237" s="234" t="s">
        <v>304</v>
      </c>
      <c r="F237" s="22">
        <f>F238</f>
        <v>441.2</v>
      </c>
      <c r="G237" s="22">
        <f t="shared" si="89"/>
        <v>441.2</v>
      </c>
      <c r="H237" s="22">
        <f t="shared" si="89"/>
        <v>441.2</v>
      </c>
    </row>
    <row r="238" spans="1:8" ht="46.8" x14ac:dyDescent="0.25">
      <c r="A238" s="9" t="s">
        <v>19</v>
      </c>
      <c r="B238" s="233" t="s">
        <v>90</v>
      </c>
      <c r="C238" s="235">
        <v>1520300000</v>
      </c>
      <c r="D238" s="233"/>
      <c r="E238" s="234" t="s">
        <v>427</v>
      </c>
      <c r="F238" s="22">
        <f>F239</f>
        <v>441.2</v>
      </c>
      <c r="G238" s="22">
        <f t="shared" si="89"/>
        <v>441.2</v>
      </c>
      <c r="H238" s="22">
        <f t="shared" si="89"/>
        <v>441.2</v>
      </c>
    </row>
    <row r="239" spans="1:8" x14ac:dyDescent="0.25">
      <c r="A239" s="9" t="s">
        <v>19</v>
      </c>
      <c r="B239" s="233" t="s">
        <v>90</v>
      </c>
      <c r="C239" s="235">
        <v>1520320200</v>
      </c>
      <c r="D239" s="233"/>
      <c r="E239" s="74" t="s">
        <v>428</v>
      </c>
      <c r="F239" s="22">
        <f>F240</f>
        <v>441.2</v>
      </c>
      <c r="G239" s="22">
        <f t="shared" si="89"/>
        <v>441.2</v>
      </c>
      <c r="H239" s="22">
        <f t="shared" si="89"/>
        <v>441.2</v>
      </c>
    </row>
    <row r="240" spans="1:8" ht="31.2" x14ac:dyDescent="0.25">
      <c r="A240" s="9" t="s">
        <v>19</v>
      </c>
      <c r="B240" s="233" t="s">
        <v>90</v>
      </c>
      <c r="C240" s="235">
        <v>1520320200</v>
      </c>
      <c r="D240" s="235" t="s">
        <v>97</v>
      </c>
      <c r="E240" s="74" t="s">
        <v>98</v>
      </c>
      <c r="F240" s="22">
        <f>F241</f>
        <v>441.2</v>
      </c>
      <c r="G240" s="22">
        <f t="shared" si="89"/>
        <v>441.2</v>
      </c>
      <c r="H240" s="22">
        <f t="shared" si="89"/>
        <v>441.2</v>
      </c>
    </row>
    <row r="241" spans="1:8" x14ac:dyDescent="0.25">
      <c r="A241" s="9" t="s">
        <v>19</v>
      </c>
      <c r="B241" s="233" t="s">
        <v>90</v>
      </c>
      <c r="C241" s="235">
        <v>1520320200</v>
      </c>
      <c r="D241" s="233">
        <v>610</v>
      </c>
      <c r="E241" s="74" t="s">
        <v>106</v>
      </c>
      <c r="F241" s="22">
        <v>441.2</v>
      </c>
      <c r="G241" s="22">
        <v>441.2</v>
      </c>
      <c r="H241" s="22">
        <v>441.2</v>
      </c>
    </row>
    <row r="242" spans="1:8" ht="31.2" x14ac:dyDescent="0.25">
      <c r="A242" s="9" t="s">
        <v>19</v>
      </c>
      <c r="B242" s="23" t="s">
        <v>224</v>
      </c>
      <c r="C242" s="43"/>
      <c r="D242" s="42"/>
      <c r="E242" s="57" t="s">
        <v>257</v>
      </c>
      <c r="F242" s="22">
        <f t="shared" ref="F242:H247" si="90">F243</f>
        <v>150</v>
      </c>
      <c r="G242" s="22">
        <f t="shared" si="90"/>
        <v>150</v>
      </c>
      <c r="H242" s="22">
        <f t="shared" si="90"/>
        <v>150</v>
      </c>
    </row>
    <row r="243" spans="1:8" ht="46.8" x14ac:dyDescent="0.25">
      <c r="A243" s="9" t="s">
        <v>19</v>
      </c>
      <c r="B243" s="23" t="s">
        <v>224</v>
      </c>
      <c r="C243" s="43">
        <v>1600000000</v>
      </c>
      <c r="D243" s="43"/>
      <c r="E243" s="57" t="s">
        <v>116</v>
      </c>
      <c r="F243" s="22">
        <f t="shared" si="90"/>
        <v>150</v>
      </c>
      <c r="G243" s="22">
        <f t="shared" si="90"/>
        <v>150</v>
      </c>
      <c r="H243" s="22">
        <f t="shared" si="90"/>
        <v>150</v>
      </c>
    </row>
    <row r="244" spans="1:8" ht="46.8" x14ac:dyDescent="0.25">
      <c r="A244" s="9" t="s">
        <v>19</v>
      </c>
      <c r="B244" s="23" t="s">
        <v>224</v>
      </c>
      <c r="C244" s="43">
        <v>1640000000</v>
      </c>
      <c r="D244" s="1"/>
      <c r="E244" s="60" t="s">
        <v>226</v>
      </c>
      <c r="F244" s="22">
        <f t="shared" si="90"/>
        <v>150</v>
      </c>
      <c r="G244" s="22">
        <f t="shared" si="90"/>
        <v>150</v>
      </c>
      <c r="H244" s="22">
        <f t="shared" si="90"/>
        <v>150</v>
      </c>
    </row>
    <row r="245" spans="1:8" ht="31.2" x14ac:dyDescent="0.25">
      <c r="A245" s="9" t="s">
        <v>19</v>
      </c>
      <c r="B245" s="23" t="s">
        <v>224</v>
      </c>
      <c r="C245" s="43">
        <v>1640100000</v>
      </c>
      <c r="D245" s="42"/>
      <c r="E245" s="57" t="s">
        <v>228</v>
      </c>
      <c r="F245" s="22">
        <f t="shared" si="90"/>
        <v>150</v>
      </c>
      <c r="G245" s="22">
        <f t="shared" si="90"/>
        <v>150</v>
      </c>
      <c r="H245" s="22">
        <f t="shared" si="90"/>
        <v>150</v>
      </c>
    </row>
    <row r="246" spans="1:8" x14ac:dyDescent="0.25">
      <c r="A246" s="9" t="s">
        <v>19</v>
      </c>
      <c r="B246" s="23" t="s">
        <v>224</v>
      </c>
      <c r="C246" s="43">
        <v>1640120510</v>
      </c>
      <c r="D246" s="42"/>
      <c r="E246" s="57" t="s">
        <v>230</v>
      </c>
      <c r="F246" s="22">
        <f t="shared" si="90"/>
        <v>150</v>
      </c>
      <c r="G246" s="22">
        <f t="shared" si="90"/>
        <v>150</v>
      </c>
      <c r="H246" s="22">
        <f t="shared" si="90"/>
        <v>150</v>
      </c>
    </row>
    <row r="247" spans="1:8" ht="31.2" x14ac:dyDescent="0.25">
      <c r="A247" s="9" t="s">
        <v>19</v>
      </c>
      <c r="B247" s="23" t="s">
        <v>224</v>
      </c>
      <c r="C247" s="43">
        <v>1640120510</v>
      </c>
      <c r="D247" s="43" t="s">
        <v>69</v>
      </c>
      <c r="E247" s="57" t="s">
        <v>95</v>
      </c>
      <c r="F247" s="22">
        <f t="shared" si="90"/>
        <v>150</v>
      </c>
      <c r="G247" s="22">
        <f t="shared" si="90"/>
        <v>150</v>
      </c>
      <c r="H247" s="22">
        <f t="shared" si="90"/>
        <v>150</v>
      </c>
    </row>
    <row r="248" spans="1:8" ht="31.2" x14ac:dyDescent="0.25">
      <c r="A248" s="9" t="s">
        <v>19</v>
      </c>
      <c r="B248" s="23" t="s">
        <v>224</v>
      </c>
      <c r="C248" s="43">
        <v>1640120510</v>
      </c>
      <c r="D248" s="42">
        <v>240</v>
      </c>
      <c r="E248" s="57" t="s">
        <v>254</v>
      </c>
      <c r="F248" s="22">
        <v>150</v>
      </c>
      <c r="G248" s="22">
        <v>150</v>
      </c>
      <c r="H248" s="22">
        <v>150</v>
      </c>
    </row>
    <row r="249" spans="1:8" x14ac:dyDescent="0.25">
      <c r="A249" s="9" t="s">
        <v>19</v>
      </c>
      <c r="B249" s="42" t="s">
        <v>38</v>
      </c>
      <c r="C249" s="42" t="s">
        <v>66</v>
      </c>
      <c r="D249" s="42" t="s">
        <v>66</v>
      </c>
      <c r="E249" s="57" t="s">
        <v>99</v>
      </c>
      <c r="F249" s="22">
        <f>F260+F250</f>
        <v>211.2</v>
      </c>
      <c r="G249" s="22">
        <f>G260+G250</f>
        <v>211.2</v>
      </c>
      <c r="H249" s="22">
        <f>H260+H250</f>
        <v>211.2</v>
      </c>
    </row>
    <row r="250" spans="1:8" ht="36" customHeight="1" x14ac:dyDescent="0.25">
      <c r="A250" s="9" t="s">
        <v>19</v>
      </c>
      <c r="B250" s="42" t="s">
        <v>38</v>
      </c>
      <c r="C250" s="43">
        <v>1100000000</v>
      </c>
      <c r="D250" s="42"/>
      <c r="E250" s="57" t="s">
        <v>200</v>
      </c>
      <c r="F250" s="22">
        <f>F251</f>
        <v>85.5</v>
      </c>
      <c r="G250" s="22">
        <f t="shared" ref="G250:H250" si="91">G251</f>
        <v>85.5</v>
      </c>
      <c r="H250" s="22">
        <f t="shared" si="91"/>
        <v>85.5</v>
      </c>
    </row>
    <row r="251" spans="1:8" ht="31.2" x14ac:dyDescent="0.25">
      <c r="A251" s="9" t="s">
        <v>19</v>
      </c>
      <c r="B251" s="42" t="s">
        <v>38</v>
      </c>
      <c r="C251" s="43">
        <v>1130000000</v>
      </c>
      <c r="D251" s="42"/>
      <c r="E251" s="57" t="s">
        <v>117</v>
      </c>
      <c r="F251" s="22">
        <f>F256+F252</f>
        <v>85.5</v>
      </c>
      <c r="G251" s="22">
        <f>G256+G252</f>
        <v>85.5</v>
      </c>
      <c r="H251" s="22">
        <f>H256+H252</f>
        <v>85.5</v>
      </c>
    </row>
    <row r="252" spans="1:8" ht="31.2" x14ac:dyDescent="0.25">
      <c r="A252" s="9" t="s">
        <v>19</v>
      </c>
      <c r="B252" s="42" t="s">
        <v>38</v>
      </c>
      <c r="C252" s="42">
        <v>1130200000</v>
      </c>
      <c r="D252" s="42"/>
      <c r="E252" s="57" t="s">
        <v>192</v>
      </c>
      <c r="F252" s="22">
        <f>F253</f>
        <v>15.7</v>
      </c>
      <c r="G252" s="22">
        <f t="shared" ref="G252:H254" si="92">G253</f>
        <v>15.7</v>
      </c>
      <c r="H252" s="22">
        <f t="shared" si="92"/>
        <v>15.7</v>
      </c>
    </row>
    <row r="253" spans="1:8" ht="31.2" x14ac:dyDescent="0.25">
      <c r="A253" s="9" t="s">
        <v>19</v>
      </c>
      <c r="B253" s="42" t="s">
        <v>38</v>
      </c>
      <c r="C253" s="42">
        <v>1130220270</v>
      </c>
      <c r="D253" s="42"/>
      <c r="E253" s="57" t="s">
        <v>193</v>
      </c>
      <c r="F253" s="22">
        <f>F254</f>
        <v>15.7</v>
      </c>
      <c r="G253" s="22">
        <f t="shared" si="92"/>
        <v>15.7</v>
      </c>
      <c r="H253" s="22">
        <f t="shared" si="92"/>
        <v>15.7</v>
      </c>
    </row>
    <row r="254" spans="1:8" x14ac:dyDescent="0.25">
      <c r="A254" s="9" t="s">
        <v>19</v>
      </c>
      <c r="B254" s="42" t="s">
        <v>38</v>
      </c>
      <c r="C254" s="42">
        <v>1130220270</v>
      </c>
      <c r="D254" s="43" t="s">
        <v>73</v>
      </c>
      <c r="E254" s="57" t="s">
        <v>74</v>
      </c>
      <c r="F254" s="22">
        <f>F255</f>
        <v>15.7</v>
      </c>
      <c r="G254" s="22">
        <f t="shared" si="92"/>
        <v>15.7</v>
      </c>
      <c r="H254" s="22">
        <f t="shared" si="92"/>
        <v>15.7</v>
      </c>
    </row>
    <row r="255" spans="1:8" x14ac:dyDescent="0.25">
      <c r="A255" s="9" t="s">
        <v>19</v>
      </c>
      <c r="B255" s="42" t="s">
        <v>38</v>
      </c>
      <c r="C255" s="42">
        <v>1130220270</v>
      </c>
      <c r="D255" s="42">
        <v>350</v>
      </c>
      <c r="E255" s="57" t="s">
        <v>165</v>
      </c>
      <c r="F255" s="22">
        <v>15.7</v>
      </c>
      <c r="G255" s="22">
        <v>15.7</v>
      </c>
      <c r="H255" s="22">
        <v>15.7</v>
      </c>
    </row>
    <row r="256" spans="1:8" ht="31.2" x14ac:dyDescent="0.25">
      <c r="A256" s="9" t="s">
        <v>19</v>
      </c>
      <c r="B256" s="42" t="s">
        <v>38</v>
      </c>
      <c r="C256" s="42">
        <v>1130400000</v>
      </c>
      <c r="D256" s="42"/>
      <c r="E256" s="57" t="s">
        <v>148</v>
      </c>
      <c r="F256" s="22">
        <f>F257</f>
        <v>69.8</v>
      </c>
      <c r="G256" s="22">
        <f t="shared" ref="G256:H258" si="93">G257</f>
        <v>69.8</v>
      </c>
      <c r="H256" s="22">
        <f t="shared" si="93"/>
        <v>69.8</v>
      </c>
    </row>
    <row r="257" spans="1:8" ht="31.2" x14ac:dyDescent="0.25">
      <c r="A257" s="9" t="s">
        <v>19</v>
      </c>
      <c r="B257" s="42" t="s">
        <v>38</v>
      </c>
      <c r="C257" s="42">
        <v>1130420290</v>
      </c>
      <c r="D257" s="42"/>
      <c r="E257" s="57" t="s">
        <v>149</v>
      </c>
      <c r="F257" s="22">
        <f>F258</f>
        <v>69.8</v>
      </c>
      <c r="G257" s="22">
        <f t="shared" si="93"/>
        <v>69.8</v>
      </c>
      <c r="H257" s="22">
        <f t="shared" si="93"/>
        <v>69.8</v>
      </c>
    </row>
    <row r="258" spans="1:8" ht="31.2" x14ac:dyDescent="0.25">
      <c r="A258" s="9" t="s">
        <v>19</v>
      </c>
      <c r="B258" s="42" t="s">
        <v>38</v>
      </c>
      <c r="C258" s="42">
        <v>1130420290</v>
      </c>
      <c r="D258" s="108" t="s">
        <v>69</v>
      </c>
      <c r="E258" s="107" t="s">
        <v>95</v>
      </c>
      <c r="F258" s="22">
        <f>F259</f>
        <v>69.8</v>
      </c>
      <c r="G258" s="22">
        <f t="shared" si="93"/>
        <v>69.8</v>
      </c>
      <c r="H258" s="22">
        <f t="shared" si="93"/>
        <v>69.8</v>
      </c>
    </row>
    <row r="259" spans="1:8" ht="31.2" x14ac:dyDescent="0.25">
      <c r="A259" s="9" t="s">
        <v>19</v>
      </c>
      <c r="B259" s="42" t="s">
        <v>38</v>
      </c>
      <c r="C259" s="42">
        <v>1130420290</v>
      </c>
      <c r="D259" s="108">
        <v>240</v>
      </c>
      <c r="E259" s="107" t="s">
        <v>254</v>
      </c>
      <c r="F259" s="22">
        <v>69.8</v>
      </c>
      <c r="G259" s="22">
        <v>69.8</v>
      </c>
      <c r="H259" s="22">
        <v>69.8</v>
      </c>
    </row>
    <row r="260" spans="1:8" ht="46.8" x14ac:dyDescent="0.25">
      <c r="A260" s="9" t="s">
        <v>19</v>
      </c>
      <c r="B260" s="42" t="s">
        <v>38</v>
      </c>
      <c r="C260" s="43">
        <v>1200000000</v>
      </c>
      <c r="D260" s="42"/>
      <c r="E260" s="57" t="s">
        <v>195</v>
      </c>
      <c r="F260" s="22">
        <f>F261</f>
        <v>125.7</v>
      </c>
      <c r="G260" s="22">
        <f t="shared" ref="G260:H264" si="94">G261</f>
        <v>125.7</v>
      </c>
      <c r="H260" s="22">
        <f t="shared" si="94"/>
        <v>125.7</v>
      </c>
    </row>
    <row r="261" spans="1:8" ht="31.2" x14ac:dyDescent="0.25">
      <c r="A261" s="9" t="s">
        <v>19</v>
      </c>
      <c r="B261" s="42" t="s">
        <v>38</v>
      </c>
      <c r="C261" s="43">
        <v>1240000000</v>
      </c>
      <c r="D261" s="10"/>
      <c r="E261" s="57" t="s">
        <v>138</v>
      </c>
      <c r="F261" s="22">
        <f>F262</f>
        <v>125.7</v>
      </c>
      <c r="G261" s="22">
        <f t="shared" si="94"/>
        <v>125.7</v>
      </c>
      <c r="H261" s="22">
        <f t="shared" si="94"/>
        <v>125.7</v>
      </c>
    </row>
    <row r="262" spans="1:8" ht="31.2" x14ac:dyDescent="0.25">
      <c r="A262" s="9" t="s">
        <v>19</v>
      </c>
      <c r="B262" s="42" t="s">
        <v>38</v>
      </c>
      <c r="C262" s="10" t="s">
        <v>140</v>
      </c>
      <c r="D262" s="10"/>
      <c r="E262" s="57" t="s">
        <v>148</v>
      </c>
      <c r="F262" s="22">
        <f>F263+F266+F269+F272</f>
        <v>125.7</v>
      </c>
      <c r="G262" s="22">
        <f t="shared" ref="G262:H262" si="95">G263+G266+G269+G272</f>
        <v>125.7</v>
      </c>
      <c r="H262" s="22">
        <f t="shared" si="95"/>
        <v>125.7</v>
      </c>
    </row>
    <row r="263" spans="1:8" x14ac:dyDescent="0.25">
      <c r="A263" s="9" t="s">
        <v>19</v>
      </c>
      <c r="B263" s="2" t="s">
        <v>38</v>
      </c>
      <c r="C263" s="10" t="s">
        <v>223</v>
      </c>
      <c r="D263" s="11"/>
      <c r="E263" s="57" t="s">
        <v>152</v>
      </c>
      <c r="F263" s="22">
        <f>F264</f>
        <v>52.9</v>
      </c>
      <c r="G263" s="22">
        <f t="shared" si="94"/>
        <v>52.9</v>
      </c>
      <c r="H263" s="22">
        <f t="shared" si="94"/>
        <v>52.9</v>
      </c>
    </row>
    <row r="264" spans="1:8" ht="31.2" x14ac:dyDescent="0.25">
      <c r="A264" s="9" t="s">
        <v>19</v>
      </c>
      <c r="B264" s="2" t="s">
        <v>38</v>
      </c>
      <c r="C264" s="10" t="s">
        <v>223</v>
      </c>
      <c r="D264" s="108" t="s">
        <v>69</v>
      </c>
      <c r="E264" s="107" t="s">
        <v>95</v>
      </c>
      <c r="F264" s="22">
        <f>F265</f>
        <v>52.9</v>
      </c>
      <c r="G264" s="22">
        <f t="shared" si="94"/>
        <v>52.9</v>
      </c>
      <c r="H264" s="22">
        <f t="shared" si="94"/>
        <v>52.9</v>
      </c>
    </row>
    <row r="265" spans="1:8" ht="31.2" x14ac:dyDescent="0.25">
      <c r="A265" s="9" t="s">
        <v>19</v>
      </c>
      <c r="B265" s="2" t="s">
        <v>38</v>
      </c>
      <c r="C265" s="10" t="s">
        <v>223</v>
      </c>
      <c r="D265" s="108">
        <v>240</v>
      </c>
      <c r="E265" s="107" t="s">
        <v>254</v>
      </c>
      <c r="F265" s="22">
        <v>52.9</v>
      </c>
      <c r="G265" s="22">
        <v>52.9</v>
      </c>
      <c r="H265" s="22">
        <v>52.9</v>
      </c>
    </row>
    <row r="266" spans="1:8" ht="31.2" x14ac:dyDescent="0.25">
      <c r="A266" s="9" t="s">
        <v>19</v>
      </c>
      <c r="B266" s="42" t="s">
        <v>38</v>
      </c>
      <c r="C266" s="10" t="s">
        <v>142</v>
      </c>
      <c r="D266" s="10"/>
      <c r="E266" s="57" t="s">
        <v>141</v>
      </c>
      <c r="F266" s="22">
        <f>F267</f>
        <v>22.8</v>
      </c>
      <c r="G266" s="22">
        <f t="shared" ref="G266:H267" si="96">G267</f>
        <v>22.8</v>
      </c>
      <c r="H266" s="22">
        <f t="shared" si="96"/>
        <v>22.8</v>
      </c>
    </row>
    <row r="267" spans="1:8" ht="31.2" x14ac:dyDescent="0.25">
      <c r="A267" s="9" t="s">
        <v>19</v>
      </c>
      <c r="B267" s="42" t="s">
        <v>38</v>
      </c>
      <c r="C267" s="10" t="s">
        <v>142</v>
      </c>
      <c r="D267" s="43" t="s">
        <v>69</v>
      </c>
      <c r="E267" s="57" t="s">
        <v>95</v>
      </c>
      <c r="F267" s="22">
        <f>F268</f>
        <v>22.8</v>
      </c>
      <c r="G267" s="22">
        <f t="shared" si="96"/>
        <v>22.8</v>
      </c>
      <c r="H267" s="22">
        <f t="shared" si="96"/>
        <v>22.8</v>
      </c>
    </row>
    <row r="268" spans="1:8" ht="31.2" x14ac:dyDescent="0.25">
      <c r="A268" s="9" t="s">
        <v>19</v>
      </c>
      <c r="B268" s="42" t="s">
        <v>38</v>
      </c>
      <c r="C268" s="10" t="s">
        <v>142</v>
      </c>
      <c r="D268" s="42">
        <v>240</v>
      </c>
      <c r="E268" s="57" t="s">
        <v>254</v>
      </c>
      <c r="F268" s="22">
        <v>22.8</v>
      </c>
      <c r="G268" s="22">
        <v>22.8</v>
      </c>
      <c r="H268" s="22">
        <v>22.8</v>
      </c>
    </row>
    <row r="269" spans="1:8" ht="31.2" x14ac:dyDescent="0.25">
      <c r="A269" s="9" t="s">
        <v>19</v>
      </c>
      <c r="B269" s="42" t="s">
        <v>38</v>
      </c>
      <c r="C269" s="10" t="s">
        <v>144</v>
      </c>
      <c r="D269" s="10"/>
      <c r="E269" s="57" t="s">
        <v>143</v>
      </c>
      <c r="F269" s="22">
        <f>F270</f>
        <v>14</v>
      </c>
      <c r="G269" s="22">
        <f t="shared" ref="G269:H270" si="97">G270</f>
        <v>14</v>
      </c>
      <c r="H269" s="22">
        <f t="shared" si="97"/>
        <v>14</v>
      </c>
    </row>
    <row r="270" spans="1:8" ht="31.2" x14ac:dyDescent="0.25">
      <c r="A270" s="9" t="s">
        <v>19</v>
      </c>
      <c r="B270" s="42" t="s">
        <v>38</v>
      </c>
      <c r="C270" s="10" t="s">
        <v>144</v>
      </c>
      <c r="D270" s="43" t="s">
        <v>69</v>
      </c>
      <c r="E270" s="57" t="s">
        <v>95</v>
      </c>
      <c r="F270" s="22">
        <f>F271</f>
        <v>14</v>
      </c>
      <c r="G270" s="22">
        <f t="shared" si="97"/>
        <v>14</v>
      </c>
      <c r="H270" s="22">
        <f t="shared" si="97"/>
        <v>14</v>
      </c>
    </row>
    <row r="271" spans="1:8" ht="31.2" x14ac:dyDescent="0.25">
      <c r="A271" s="9" t="s">
        <v>19</v>
      </c>
      <c r="B271" s="42" t="s">
        <v>38</v>
      </c>
      <c r="C271" s="10" t="s">
        <v>144</v>
      </c>
      <c r="D271" s="42">
        <v>240</v>
      </c>
      <c r="E271" s="57" t="s">
        <v>254</v>
      </c>
      <c r="F271" s="22">
        <v>14</v>
      </c>
      <c r="G271" s="22">
        <v>14</v>
      </c>
      <c r="H271" s="22">
        <v>14</v>
      </c>
    </row>
    <row r="272" spans="1:8" x14ac:dyDescent="0.25">
      <c r="A272" s="9" t="s">
        <v>19</v>
      </c>
      <c r="B272" s="42" t="s">
        <v>38</v>
      </c>
      <c r="C272" s="10" t="s">
        <v>225</v>
      </c>
      <c r="D272" s="10"/>
      <c r="E272" s="57" t="s">
        <v>145</v>
      </c>
      <c r="F272" s="22">
        <f>F273</f>
        <v>36</v>
      </c>
      <c r="G272" s="22">
        <f t="shared" ref="G272:H273" si="98">G273</f>
        <v>36</v>
      </c>
      <c r="H272" s="22">
        <f t="shared" si="98"/>
        <v>36</v>
      </c>
    </row>
    <row r="273" spans="1:8" x14ac:dyDescent="0.25">
      <c r="A273" s="9" t="s">
        <v>19</v>
      </c>
      <c r="B273" s="42" t="s">
        <v>38</v>
      </c>
      <c r="C273" s="10" t="s">
        <v>225</v>
      </c>
      <c r="D273" s="43" t="s">
        <v>73</v>
      </c>
      <c r="E273" s="57" t="s">
        <v>74</v>
      </c>
      <c r="F273" s="22">
        <f>F274</f>
        <v>36</v>
      </c>
      <c r="G273" s="22">
        <f t="shared" si="98"/>
        <v>36</v>
      </c>
      <c r="H273" s="22">
        <f t="shared" si="98"/>
        <v>36</v>
      </c>
    </row>
    <row r="274" spans="1:8" x14ac:dyDescent="0.25">
      <c r="A274" s="9" t="s">
        <v>19</v>
      </c>
      <c r="B274" s="42" t="s">
        <v>38</v>
      </c>
      <c r="C274" s="10" t="s">
        <v>225</v>
      </c>
      <c r="D274" s="10" t="s">
        <v>146</v>
      </c>
      <c r="E274" s="57" t="s">
        <v>147</v>
      </c>
      <c r="F274" s="22">
        <v>36</v>
      </c>
      <c r="G274" s="22">
        <v>36</v>
      </c>
      <c r="H274" s="22">
        <v>36</v>
      </c>
    </row>
    <row r="275" spans="1:8" x14ac:dyDescent="0.25">
      <c r="A275" s="42" t="s">
        <v>19</v>
      </c>
      <c r="B275" s="42" t="s">
        <v>41</v>
      </c>
      <c r="C275" s="42" t="s">
        <v>66</v>
      </c>
      <c r="D275" s="42" t="s">
        <v>66</v>
      </c>
      <c r="E275" s="51" t="s">
        <v>82</v>
      </c>
      <c r="F275" s="22">
        <f>F276</f>
        <v>37225</v>
      </c>
      <c r="G275" s="22">
        <f t="shared" ref="G275" si="99">G276</f>
        <v>37080.099999999991</v>
      </c>
      <c r="H275" s="22">
        <f>H276</f>
        <v>37080.099999999991</v>
      </c>
    </row>
    <row r="276" spans="1:8" x14ac:dyDescent="0.25">
      <c r="A276" s="42" t="s">
        <v>19</v>
      </c>
      <c r="B276" s="42" t="s">
        <v>42</v>
      </c>
      <c r="C276" s="42" t="s">
        <v>66</v>
      </c>
      <c r="D276" s="42" t="s">
        <v>66</v>
      </c>
      <c r="E276" s="57" t="s">
        <v>13</v>
      </c>
      <c r="F276" s="22">
        <f>F277+F314</f>
        <v>37225</v>
      </c>
      <c r="G276" s="22">
        <f t="shared" ref="G276:H276" si="100">G277+G314</f>
        <v>37080.099999999991</v>
      </c>
      <c r="H276" s="22">
        <f t="shared" si="100"/>
        <v>37080.099999999991</v>
      </c>
    </row>
    <row r="277" spans="1:8" ht="46.8" x14ac:dyDescent="0.25">
      <c r="A277" s="42" t="s">
        <v>19</v>
      </c>
      <c r="B277" s="42" t="s">
        <v>42</v>
      </c>
      <c r="C277" s="43">
        <v>1200000000</v>
      </c>
      <c r="D277" s="42"/>
      <c r="E277" s="57" t="s">
        <v>195</v>
      </c>
      <c r="F277" s="22">
        <f>F278+F293</f>
        <v>36694</v>
      </c>
      <c r="G277" s="22">
        <f>G278+G293</f>
        <v>36549.099999999991</v>
      </c>
      <c r="H277" s="22">
        <f>H278+H293</f>
        <v>36549.099999999991</v>
      </c>
    </row>
    <row r="278" spans="1:8" ht="31.2" x14ac:dyDescent="0.25">
      <c r="A278" s="42" t="s">
        <v>19</v>
      </c>
      <c r="B278" s="42" t="s">
        <v>42</v>
      </c>
      <c r="C278" s="43">
        <v>1210000000</v>
      </c>
      <c r="D278" s="42"/>
      <c r="E278" s="57" t="s">
        <v>208</v>
      </c>
      <c r="F278" s="22">
        <f>F279+F289</f>
        <v>12545.599999999999</v>
      </c>
      <c r="G278" s="22">
        <f>G279+G289</f>
        <v>12465.599999999999</v>
      </c>
      <c r="H278" s="22">
        <f>H279+H289</f>
        <v>12465.599999999999</v>
      </c>
    </row>
    <row r="279" spans="1:8" ht="31.2" x14ac:dyDescent="0.25">
      <c r="A279" s="42" t="s">
        <v>19</v>
      </c>
      <c r="B279" s="42" t="s">
        <v>42</v>
      </c>
      <c r="C279" s="43">
        <v>1210100000</v>
      </c>
      <c r="D279" s="42"/>
      <c r="E279" s="57" t="s">
        <v>209</v>
      </c>
      <c r="F279" s="22">
        <f>F283+F280+F286</f>
        <v>12465.599999999999</v>
      </c>
      <c r="G279" s="22">
        <f t="shared" ref="G279:H279" si="101">G283+G280+G286</f>
        <v>12465.599999999999</v>
      </c>
      <c r="H279" s="22">
        <f t="shared" si="101"/>
        <v>12465.599999999999</v>
      </c>
    </row>
    <row r="280" spans="1:8" ht="46.8" x14ac:dyDescent="0.3">
      <c r="A280" s="106" t="s">
        <v>19</v>
      </c>
      <c r="B280" s="106" t="s">
        <v>42</v>
      </c>
      <c r="C280" s="108">
        <v>1210110680</v>
      </c>
      <c r="D280" s="106"/>
      <c r="E280" s="97" t="s">
        <v>288</v>
      </c>
      <c r="F280" s="22">
        <f>F281</f>
        <v>4381.3999999999996</v>
      </c>
      <c r="G280" s="22">
        <f t="shared" ref="G280:H281" si="102">G281</f>
        <v>4381.3999999999996</v>
      </c>
      <c r="H280" s="22">
        <f t="shared" si="102"/>
        <v>4381.3999999999996</v>
      </c>
    </row>
    <row r="281" spans="1:8" ht="31.2" x14ac:dyDescent="0.25">
      <c r="A281" s="106" t="s">
        <v>19</v>
      </c>
      <c r="B281" s="106" t="s">
        <v>42</v>
      </c>
      <c r="C281" s="108">
        <v>1210110680</v>
      </c>
      <c r="D281" s="108" t="s">
        <v>97</v>
      </c>
      <c r="E281" s="74" t="s">
        <v>98</v>
      </c>
      <c r="F281" s="22">
        <f>F282</f>
        <v>4381.3999999999996</v>
      </c>
      <c r="G281" s="22">
        <f t="shared" si="102"/>
        <v>4381.3999999999996</v>
      </c>
      <c r="H281" s="22">
        <f t="shared" si="102"/>
        <v>4381.3999999999996</v>
      </c>
    </row>
    <row r="282" spans="1:8" x14ac:dyDescent="0.25">
      <c r="A282" s="106" t="s">
        <v>19</v>
      </c>
      <c r="B282" s="106" t="s">
        <v>42</v>
      </c>
      <c r="C282" s="108">
        <v>1210110680</v>
      </c>
      <c r="D282" s="106">
        <v>610</v>
      </c>
      <c r="E282" s="74" t="s">
        <v>106</v>
      </c>
      <c r="F282" s="22">
        <v>4381.3999999999996</v>
      </c>
      <c r="G282" s="22">
        <v>4381.3999999999996</v>
      </c>
      <c r="H282" s="22">
        <v>4381.3999999999996</v>
      </c>
    </row>
    <row r="283" spans="1:8" ht="31.2" x14ac:dyDescent="0.25">
      <c r="A283" s="42" t="s">
        <v>19</v>
      </c>
      <c r="B283" s="42" t="s">
        <v>42</v>
      </c>
      <c r="C283" s="43">
        <v>1210120010</v>
      </c>
      <c r="D283" s="42"/>
      <c r="E283" s="57" t="s">
        <v>126</v>
      </c>
      <c r="F283" s="22">
        <f>F284</f>
        <v>8039.9</v>
      </c>
      <c r="G283" s="22">
        <f t="shared" ref="G283:H284" si="103">G284</f>
        <v>8039.9</v>
      </c>
      <c r="H283" s="22">
        <f t="shared" si="103"/>
        <v>8039.9</v>
      </c>
    </row>
    <row r="284" spans="1:8" ht="31.2" x14ac:dyDescent="0.25">
      <c r="A284" s="42" t="s">
        <v>19</v>
      </c>
      <c r="B284" s="42" t="s">
        <v>42</v>
      </c>
      <c r="C284" s="43">
        <v>1210120010</v>
      </c>
      <c r="D284" s="43" t="s">
        <v>97</v>
      </c>
      <c r="E284" s="57" t="s">
        <v>98</v>
      </c>
      <c r="F284" s="22">
        <f>F285</f>
        <v>8039.9</v>
      </c>
      <c r="G284" s="22">
        <f t="shared" si="103"/>
        <v>8039.9</v>
      </c>
      <c r="H284" s="22">
        <f t="shared" si="103"/>
        <v>8039.9</v>
      </c>
    </row>
    <row r="285" spans="1:8" x14ac:dyDescent="0.25">
      <c r="A285" s="42" t="s">
        <v>19</v>
      </c>
      <c r="B285" s="42" t="s">
        <v>42</v>
      </c>
      <c r="C285" s="43">
        <v>1210120010</v>
      </c>
      <c r="D285" s="42">
        <v>610</v>
      </c>
      <c r="E285" s="57" t="s">
        <v>106</v>
      </c>
      <c r="F285" s="22">
        <v>8039.9</v>
      </c>
      <c r="G285" s="22">
        <v>8039.9</v>
      </c>
      <c r="H285" s="22">
        <v>8039.9</v>
      </c>
    </row>
    <row r="286" spans="1:8" ht="46.8" x14ac:dyDescent="0.3">
      <c r="A286" s="110" t="s">
        <v>19</v>
      </c>
      <c r="B286" s="110" t="s">
        <v>42</v>
      </c>
      <c r="C286" s="112" t="s">
        <v>301</v>
      </c>
      <c r="D286" s="110"/>
      <c r="E286" s="97" t="s">
        <v>302</v>
      </c>
      <c r="F286" s="22">
        <f>F287</f>
        <v>44.3</v>
      </c>
      <c r="G286" s="22">
        <f t="shared" ref="G286:H287" si="104">G287</f>
        <v>44.3</v>
      </c>
      <c r="H286" s="22">
        <f t="shared" si="104"/>
        <v>44.3</v>
      </c>
    </row>
    <row r="287" spans="1:8" ht="31.2" x14ac:dyDescent="0.25">
      <c r="A287" s="110" t="s">
        <v>19</v>
      </c>
      <c r="B287" s="110" t="s">
        <v>42</v>
      </c>
      <c r="C287" s="112" t="s">
        <v>301</v>
      </c>
      <c r="D287" s="112" t="s">
        <v>97</v>
      </c>
      <c r="E287" s="74" t="s">
        <v>98</v>
      </c>
      <c r="F287" s="22">
        <f>F288</f>
        <v>44.3</v>
      </c>
      <c r="G287" s="22">
        <f t="shared" si="104"/>
        <v>44.3</v>
      </c>
      <c r="H287" s="22">
        <f t="shared" si="104"/>
        <v>44.3</v>
      </c>
    </row>
    <row r="288" spans="1:8" x14ac:dyDescent="0.25">
      <c r="A288" s="110" t="s">
        <v>19</v>
      </c>
      <c r="B288" s="110" t="s">
        <v>42</v>
      </c>
      <c r="C288" s="112" t="s">
        <v>301</v>
      </c>
      <c r="D288" s="110">
        <v>610</v>
      </c>
      <c r="E288" s="74" t="s">
        <v>106</v>
      </c>
      <c r="F288" s="22">
        <v>44.3</v>
      </c>
      <c r="G288" s="22">
        <v>44.3</v>
      </c>
      <c r="H288" s="22">
        <v>44.3</v>
      </c>
    </row>
    <row r="289" spans="1:8" ht="31.2" x14ac:dyDescent="0.25">
      <c r="A289" s="42" t="s">
        <v>19</v>
      </c>
      <c r="B289" s="42" t="s">
        <v>42</v>
      </c>
      <c r="C289" s="43">
        <v>1210300000</v>
      </c>
      <c r="D289" s="42"/>
      <c r="E289" s="57" t="s">
        <v>210</v>
      </c>
      <c r="F289" s="22">
        <f>F290</f>
        <v>80</v>
      </c>
      <c r="G289" s="22">
        <f t="shared" ref="G289:H289" si="105">G290</f>
        <v>0</v>
      </c>
      <c r="H289" s="22">
        <f t="shared" si="105"/>
        <v>0</v>
      </c>
    </row>
    <row r="290" spans="1:8" x14ac:dyDescent="0.25">
      <c r="A290" s="42" t="s">
        <v>19</v>
      </c>
      <c r="B290" s="42" t="s">
        <v>42</v>
      </c>
      <c r="C290" s="42" t="s">
        <v>150</v>
      </c>
      <c r="D290" s="42"/>
      <c r="E290" s="57" t="s">
        <v>251</v>
      </c>
      <c r="F290" s="22">
        <f>F291</f>
        <v>80</v>
      </c>
      <c r="G290" s="22">
        <f t="shared" ref="G290:H291" si="106">G291</f>
        <v>0</v>
      </c>
      <c r="H290" s="22">
        <f t="shared" si="106"/>
        <v>0</v>
      </c>
    </row>
    <row r="291" spans="1:8" ht="31.2" x14ac:dyDescent="0.25">
      <c r="A291" s="42" t="s">
        <v>19</v>
      </c>
      <c r="B291" s="42" t="s">
        <v>42</v>
      </c>
      <c r="C291" s="42" t="s">
        <v>150</v>
      </c>
      <c r="D291" s="43" t="s">
        <v>97</v>
      </c>
      <c r="E291" s="57" t="s">
        <v>98</v>
      </c>
      <c r="F291" s="22">
        <f>F292</f>
        <v>80</v>
      </c>
      <c r="G291" s="22">
        <f t="shared" si="106"/>
        <v>0</v>
      </c>
      <c r="H291" s="22">
        <f t="shared" si="106"/>
        <v>0</v>
      </c>
    </row>
    <row r="292" spans="1:8" x14ac:dyDescent="0.25">
      <c r="A292" s="42" t="s">
        <v>19</v>
      </c>
      <c r="B292" s="42" t="s">
        <v>42</v>
      </c>
      <c r="C292" s="42" t="s">
        <v>150</v>
      </c>
      <c r="D292" s="42">
        <v>610</v>
      </c>
      <c r="E292" s="57" t="s">
        <v>106</v>
      </c>
      <c r="F292" s="22">
        <v>80</v>
      </c>
      <c r="G292" s="22">
        <v>0</v>
      </c>
      <c r="H292" s="22">
        <v>0</v>
      </c>
    </row>
    <row r="293" spans="1:8" ht="31.2" x14ac:dyDescent="0.25">
      <c r="A293" s="42" t="s">
        <v>19</v>
      </c>
      <c r="B293" s="42" t="s">
        <v>42</v>
      </c>
      <c r="C293" s="43">
        <v>1220000000</v>
      </c>
      <c r="D293" s="42"/>
      <c r="E293" s="57" t="s">
        <v>151</v>
      </c>
      <c r="F293" s="22">
        <f>F294+F308+F304</f>
        <v>24148.399999999998</v>
      </c>
      <c r="G293" s="22">
        <f t="shared" ref="G293:H293" si="107">G294+G308+G304</f>
        <v>24083.499999999996</v>
      </c>
      <c r="H293" s="22">
        <f t="shared" si="107"/>
        <v>24083.499999999996</v>
      </c>
    </row>
    <row r="294" spans="1:8" ht="34.5" customHeight="1" x14ac:dyDescent="0.25">
      <c r="A294" s="42" t="s">
        <v>19</v>
      </c>
      <c r="B294" s="42" t="s">
        <v>42</v>
      </c>
      <c r="C294" s="42">
        <v>1220100000</v>
      </c>
      <c r="D294" s="42"/>
      <c r="E294" s="57" t="s">
        <v>211</v>
      </c>
      <c r="F294" s="22">
        <f>F298+F295+F301</f>
        <v>23212.699999999997</v>
      </c>
      <c r="G294" s="22">
        <f t="shared" ref="G294:H294" si="108">G298+G295+G301</f>
        <v>23212.699999999997</v>
      </c>
      <c r="H294" s="22">
        <f t="shared" si="108"/>
        <v>23212.699999999997</v>
      </c>
    </row>
    <row r="295" spans="1:8" ht="46.8" x14ac:dyDescent="0.3">
      <c r="A295" s="106" t="s">
        <v>19</v>
      </c>
      <c r="B295" s="106" t="s">
        <v>42</v>
      </c>
      <c r="C295" s="106">
        <v>1220110680</v>
      </c>
      <c r="D295" s="106"/>
      <c r="E295" s="97" t="s">
        <v>288</v>
      </c>
      <c r="F295" s="22">
        <f>F296</f>
        <v>8811.4</v>
      </c>
      <c r="G295" s="22">
        <f t="shared" ref="G295:H296" si="109">G296</f>
        <v>8811.4</v>
      </c>
      <c r="H295" s="22">
        <f t="shared" si="109"/>
        <v>8811.4</v>
      </c>
    </row>
    <row r="296" spans="1:8" ht="31.2" x14ac:dyDescent="0.25">
      <c r="A296" s="106" t="s">
        <v>19</v>
      </c>
      <c r="B296" s="106" t="s">
        <v>42</v>
      </c>
      <c r="C296" s="106">
        <v>1220110680</v>
      </c>
      <c r="D296" s="108" t="s">
        <v>97</v>
      </c>
      <c r="E296" s="74" t="s">
        <v>98</v>
      </c>
      <c r="F296" s="22">
        <f>F297</f>
        <v>8811.4</v>
      </c>
      <c r="G296" s="22">
        <f t="shared" si="109"/>
        <v>8811.4</v>
      </c>
      <c r="H296" s="22">
        <f t="shared" si="109"/>
        <v>8811.4</v>
      </c>
    </row>
    <row r="297" spans="1:8" x14ac:dyDescent="0.25">
      <c r="A297" s="106" t="s">
        <v>19</v>
      </c>
      <c r="B297" s="106" t="s">
        <v>42</v>
      </c>
      <c r="C297" s="106">
        <v>1220110680</v>
      </c>
      <c r="D297" s="106">
        <v>610</v>
      </c>
      <c r="E297" s="74" t="s">
        <v>106</v>
      </c>
      <c r="F297" s="22">
        <v>8811.4</v>
      </c>
      <c r="G297" s="22">
        <v>8811.4</v>
      </c>
      <c r="H297" s="22">
        <v>8811.4</v>
      </c>
    </row>
    <row r="298" spans="1:8" ht="31.2" x14ac:dyDescent="0.25">
      <c r="A298" s="42" t="s">
        <v>19</v>
      </c>
      <c r="B298" s="42" t="s">
        <v>42</v>
      </c>
      <c r="C298" s="42">
        <v>1220120010</v>
      </c>
      <c r="D298" s="42"/>
      <c r="E298" s="57" t="s">
        <v>126</v>
      </c>
      <c r="F298" s="22">
        <f>F299</f>
        <v>14312.3</v>
      </c>
      <c r="G298" s="22">
        <f t="shared" ref="G298:H299" si="110">G299</f>
        <v>14312.3</v>
      </c>
      <c r="H298" s="22">
        <f t="shared" si="110"/>
        <v>14312.3</v>
      </c>
    </row>
    <row r="299" spans="1:8" ht="31.2" x14ac:dyDescent="0.25">
      <c r="A299" s="42" t="s">
        <v>19</v>
      </c>
      <c r="B299" s="42" t="s">
        <v>42</v>
      </c>
      <c r="C299" s="42">
        <v>1220120010</v>
      </c>
      <c r="D299" s="43" t="s">
        <v>97</v>
      </c>
      <c r="E299" s="57" t="s">
        <v>98</v>
      </c>
      <c r="F299" s="22">
        <f>F300</f>
        <v>14312.3</v>
      </c>
      <c r="G299" s="22">
        <f t="shared" si="110"/>
        <v>14312.3</v>
      </c>
      <c r="H299" s="22">
        <f t="shared" si="110"/>
        <v>14312.3</v>
      </c>
    </row>
    <row r="300" spans="1:8" x14ac:dyDescent="0.25">
      <c r="A300" s="42" t="s">
        <v>19</v>
      </c>
      <c r="B300" s="42" t="s">
        <v>42</v>
      </c>
      <c r="C300" s="42">
        <v>1220120010</v>
      </c>
      <c r="D300" s="42">
        <v>610</v>
      </c>
      <c r="E300" s="57" t="s">
        <v>106</v>
      </c>
      <c r="F300" s="22">
        <v>14312.3</v>
      </c>
      <c r="G300" s="22">
        <v>14312.3</v>
      </c>
      <c r="H300" s="22">
        <v>14312.3</v>
      </c>
    </row>
    <row r="301" spans="1:8" ht="46.8" x14ac:dyDescent="0.3">
      <c r="A301" s="110" t="s">
        <v>19</v>
      </c>
      <c r="B301" s="110" t="s">
        <v>42</v>
      </c>
      <c r="C301" s="110" t="s">
        <v>303</v>
      </c>
      <c r="D301" s="110"/>
      <c r="E301" s="97" t="s">
        <v>302</v>
      </c>
      <c r="F301" s="22">
        <f>F302</f>
        <v>89</v>
      </c>
      <c r="G301" s="22">
        <f t="shared" ref="G301:H302" si="111">G302</f>
        <v>89</v>
      </c>
      <c r="H301" s="22">
        <f t="shared" si="111"/>
        <v>89</v>
      </c>
    </row>
    <row r="302" spans="1:8" ht="31.2" x14ac:dyDescent="0.25">
      <c r="A302" s="110" t="s">
        <v>19</v>
      </c>
      <c r="B302" s="110" t="s">
        <v>42</v>
      </c>
      <c r="C302" s="110" t="s">
        <v>303</v>
      </c>
      <c r="D302" s="112" t="s">
        <v>97</v>
      </c>
      <c r="E302" s="74" t="s">
        <v>98</v>
      </c>
      <c r="F302" s="22">
        <f>F303</f>
        <v>89</v>
      </c>
      <c r="G302" s="22">
        <f t="shared" si="111"/>
        <v>89</v>
      </c>
      <c r="H302" s="22">
        <f t="shared" si="111"/>
        <v>89</v>
      </c>
    </row>
    <row r="303" spans="1:8" x14ac:dyDescent="0.25">
      <c r="A303" s="110" t="s">
        <v>19</v>
      </c>
      <c r="B303" s="110" t="s">
        <v>42</v>
      </c>
      <c r="C303" s="110" t="s">
        <v>303</v>
      </c>
      <c r="D303" s="110">
        <v>610</v>
      </c>
      <c r="E303" s="74" t="s">
        <v>106</v>
      </c>
      <c r="F303" s="22">
        <v>89</v>
      </c>
      <c r="G303" s="22">
        <v>89</v>
      </c>
      <c r="H303" s="22">
        <v>89</v>
      </c>
    </row>
    <row r="304" spans="1:8" ht="46.8" x14ac:dyDescent="0.25">
      <c r="A304" s="98" t="s">
        <v>19</v>
      </c>
      <c r="B304" s="98" t="s">
        <v>42</v>
      </c>
      <c r="C304" s="127">
        <v>1220300000</v>
      </c>
      <c r="D304" s="127"/>
      <c r="E304" s="74" t="s">
        <v>310</v>
      </c>
      <c r="F304" s="22">
        <f>F305</f>
        <v>40.9</v>
      </c>
      <c r="G304" s="22">
        <f t="shared" ref="G304:H306" si="112">G305</f>
        <v>0</v>
      </c>
      <c r="H304" s="22">
        <f t="shared" si="112"/>
        <v>0</v>
      </c>
    </row>
    <row r="305" spans="1:8" ht="31.5" customHeight="1" x14ac:dyDescent="0.25">
      <c r="A305" s="98" t="s">
        <v>19</v>
      </c>
      <c r="B305" s="98" t="s">
        <v>42</v>
      </c>
      <c r="C305" s="127" t="s">
        <v>311</v>
      </c>
      <c r="D305" s="127"/>
      <c r="E305" s="74" t="s">
        <v>312</v>
      </c>
      <c r="F305" s="22">
        <f>F306</f>
        <v>40.9</v>
      </c>
      <c r="G305" s="22">
        <f t="shared" si="112"/>
        <v>0</v>
      </c>
      <c r="H305" s="22">
        <f t="shared" si="112"/>
        <v>0</v>
      </c>
    </row>
    <row r="306" spans="1:8" ht="31.2" x14ac:dyDescent="0.25">
      <c r="A306" s="98" t="s">
        <v>19</v>
      </c>
      <c r="B306" s="98" t="s">
        <v>42</v>
      </c>
      <c r="C306" s="127" t="s">
        <v>311</v>
      </c>
      <c r="D306" s="129" t="s">
        <v>97</v>
      </c>
      <c r="E306" s="74" t="s">
        <v>98</v>
      </c>
      <c r="F306" s="22">
        <f>F307</f>
        <v>40.9</v>
      </c>
      <c r="G306" s="22">
        <f t="shared" si="112"/>
        <v>0</v>
      </c>
      <c r="H306" s="22">
        <f t="shared" si="112"/>
        <v>0</v>
      </c>
    </row>
    <row r="307" spans="1:8" x14ac:dyDescent="0.25">
      <c r="A307" s="98" t="s">
        <v>19</v>
      </c>
      <c r="B307" s="98" t="s">
        <v>42</v>
      </c>
      <c r="C307" s="127" t="s">
        <v>311</v>
      </c>
      <c r="D307" s="127">
        <v>610</v>
      </c>
      <c r="E307" s="74" t="s">
        <v>106</v>
      </c>
      <c r="F307" s="22">
        <v>40.9</v>
      </c>
      <c r="G307" s="22">
        <v>0</v>
      </c>
      <c r="H307" s="22">
        <v>0</v>
      </c>
    </row>
    <row r="308" spans="1:8" ht="31.2" x14ac:dyDescent="0.25">
      <c r="A308" s="42" t="s">
        <v>19</v>
      </c>
      <c r="B308" s="42" t="s">
        <v>42</v>
      </c>
      <c r="C308" s="42">
        <v>1220500000</v>
      </c>
      <c r="D308" s="42"/>
      <c r="E308" s="57" t="s">
        <v>212</v>
      </c>
      <c r="F308" s="22">
        <f>F309</f>
        <v>894.8</v>
      </c>
      <c r="G308" s="22">
        <f t="shared" ref="G308:H312" si="113">G309</f>
        <v>870.8</v>
      </c>
      <c r="H308" s="22">
        <f t="shared" si="113"/>
        <v>870.8</v>
      </c>
    </row>
    <row r="309" spans="1:8" x14ac:dyDescent="0.25">
      <c r="A309" s="42" t="s">
        <v>19</v>
      </c>
      <c r="B309" s="42" t="s">
        <v>42</v>
      </c>
      <c r="C309" s="42">
        <v>1220520320</v>
      </c>
      <c r="D309" s="42"/>
      <c r="E309" s="57" t="s">
        <v>152</v>
      </c>
      <c r="F309" s="22">
        <f>F312+F310</f>
        <v>894.8</v>
      </c>
      <c r="G309" s="22">
        <f t="shared" ref="G309:H309" si="114">G312+G310</f>
        <v>870.8</v>
      </c>
      <c r="H309" s="22">
        <f t="shared" si="114"/>
        <v>870.8</v>
      </c>
    </row>
    <row r="310" spans="1:8" ht="31.2" x14ac:dyDescent="0.25">
      <c r="A310" s="233" t="s">
        <v>19</v>
      </c>
      <c r="B310" s="233" t="s">
        <v>42</v>
      </c>
      <c r="C310" s="233">
        <v>1220520320</v>
      </c>
      <c r="D310" s="235" t="s">
        <v>69</v>
      </c>
      <c r="E310" s="234" t="s">
        <v>95</v>
      </c>
      <c r="F310" s="22">
        <f>F311</f>
        <v>24</v>
      </c>
      <c r="G310" s="22">
        <f t="shared" ref="G310:H310" si="115">G311</f>
        <v>0</v>
      </c>
      <c r="H310" s="22">
        <f t="shared" si="115"/>
        <v>0</v>
      </c>
    </row>
    <row r="311" spans="1:8" ht="31.2" x14ac:dyDescent="0.25">
      <c r="A311" s="233" t="s">
        <v>19</v>
      </c>
      <c r="B311" s="233" t="s">
        <v>42</v>
      </c>
      <c r="C311" s="233">
        <v>1220520320</v>
      </c>
      <c r="D311" s="233">
        <v>240</v>
      </c>
      <c r="E311" s="234" t="s">
        <v>254</v>
      </c>
      <c r="F311" s="22">
        <v>24</v>
      </c>
      <c r="G311" s="22">
        <v>0</v>
      </c>
      <c r="H311" s="22">
        <v>0</v>
      </c>
    </row>
    <row r="312" spans="1:8" ht="31.2" x14ac:dyDescent="0.25">
      <c r="A312" s="42" t="s">
        <v>19</v>
      </c>
      <c r="B312" s="42" t="s">
        <v>42</v>
      </c>
      <c r="C312" s="42">
        <v>1220520320</v>
      </c>
      <c r="D312" s="43" t="s">
        <v>97</v>
      </c>
      <c r="E312" s="57" t="s">
        <v>98</v>
      </c>
      <c r="F312" s="22">
        <f>F313</f>
        <v>870.8</v>
      </c>
      <c r="G312" s="22">
        <f t="shared" si="113"/>
        <v>870.8</v>
      </c>
      <c r="H312" s="22">
        <f t="shared" si="113"/>
        <v>870.8</v>
      </c>
    </row>
    <row r="313" spans="1:8" x14ac:dyDescent="0.25">
      <c r="A313" s="42" t="s">
        <v>19</v>
      </c>
      <c r="B313" s="42" t="s">
        <v>42</v>
      </c>
      <c r="C313" s="42">
        <v>1220520320</v>
      </c>
      <c r="D313" s="42">
        <v>610</v>
      </c>
      <c r="E313" s="57" t="s">
        <v>106</v>
      </c>
      <c r="F313" s="22">
        <v>870.8</v>
      </c>
      <c r="G313" s="22">
        <v>870.8</v>
      </c>
      <c r="H313" s="22">
        <v>870.8</v>
      </c>
    </row>
    <row r="314" spans="1:8" ht="31.2" x14ac:dyDescent="0.25">
      <c r="A314" s="233" t="s">
        <v>19</v>
      </c>
      <c r="B314" s="233" t="s">
        <v>42</v>
      </c>
      <c r="C314" s="235">
        <v>1500000000</v>
      </c>
      <c r="D314" s="233"/>
      <c r="E314" s="234" t="s">
        <v>196</v>
      </c>
      <c r="F314" s="22">
        <f>F315</f>
        <v>531</v>
      </c>
      <c r="G314" s="22">
        <f t="shared" ref="G314:H318" si="116">G315</f>
        <v>531</v>
      </c>
      <c r="H314" s="22">
        <f t="shared" si="116"/>
        <v>531</v>
      </c>
    </row>
    <row r="315" spans="1:8" ht="31.2" x14ac:dyDescent="0.25">
      <c r="A315" s="233" t="s">
        <v>19</v>
      </c>
      <c r="B315" s="233" t="s">
        <v>42</v>
      </c>
      <c r="C315" s="235">
        <v>1520000000</v>
      </c>
      <c r="D315" s="233"/>
      <c r="E315" s="234" t="s">
        <v>304</v>
      </c>
      <c r="F315" s="22">
        <f>F316</f>
        <v>531</v>
      </c>
      <c r="G315" s="22">
        <f t="shared" si="116"/>
        <v>531</v>
      </c>
      <c r="H315" s="22">
        <f t="shared" si="116"/>
        <v>531</v>
      </c>
    </row>
    <row r="316" spans="1:8" ht="46.8" x14ac:dyDescent="0.25">
      <c r="A316" s="233" t="s">
        <v>19</v>
      </c>
      <c r="B316" s="233" t="s">
        <v>42</v>
      </c>
      <c r="C316" s="235">
        <v>1520300000</v>
      </c>
      <c r="D316" s="233"/>
      <c r="E316" s="234" t="s">
        <v>427</v>
      </c>
      <c r="F316" s="22">
        <f>F317</f>
        <v>531</v>
      </c>
      <c r="G316" s="22">
        <f t="shared" si="116"/>
        <v>531</v>
      </c>
      <c r="H316" s="22">
        <f t="shared" si="116"/>
        <v>531</v>
      </c>
    </row>
    <row r="317" spans="1:8" x14ac:dyDescent="0.25">
      <c r="A317" s="233" t="s">
        <v>19</v>
      </c>
      <c r="B317" s="233" t="s">
        <v>42</v>
      </c>
      <c r="C317" s="235">
        <v>1520320200</v>
      </c>
      <c r="D317" s="233"/>
      <c r="E317" s="74" t="s">
        <v>428</v>
      </c>
      <c r="F317" s="22">
        <f>F318</f>
        <v>531</v>
      </c>
      <c r="G317" s="22">
        <f t="shared" si="116"/>
        <v>531</v>
      </c>
      <c r="H317" s="22">
        <f t="shared" si="116"/>
        <v>531</v>
      </c>
    </row>
    <row r="318" spans="1:8" ht="31.2" x14ac:dyDescent="0.25">
      <c r="A318" s="233" t="s">
        <v>19</v>
      </c>
      <c r="B318" s="233" t="s">
        <v>42</v>
      </c>
      <c r="C318" s="235">
        <v>1520320200</v>
      </c>
      <c r="D318" s="235" t="s">
        <v>97</v>
      </c>
      <c r="E318" s="74" t="s">
        <v>98</v>
      </c>
      <c r="F318" s="22">
        <f>F319</f>
        <v>531</v>
      </c>
      <c r="G318" s="22">
        <f t="shared" si="116"/>
        <v>531</v>
      </c>
      <c r="H318" s="22">
        <f t="shared" si="116"/>
        <v>531</v>
      </c>
    </row>
    <row r="319" spans="1:8" x14ac:dyDescent="0.25">
      <c r="A319" s="233" t="s">
        <v>19</v>
      </c>
      <c r="B319" s="233" t="s">
        <v>42</v>
      </c>
      <c r="C319" s="235">
        <v>1520320200</v>
      </c>
      <c r="D319" s="233">
        <v>610</v>
      </c>
      <c r="E319" s="74" t="s">
        <v>106</v>
      </c>
      <c r="F319" s="22">
        <v>531</v>
      </c>
      <c r="G319" s="22">
        <v>531</v>
      </c>
      <c r="H319" s="22">
        <v>531</v>
      </c>
    </row>
    <row r="320" spans="1:8" x14ac:dyDescent="0.25">
      <c r="A320" s="42" t="s">
        <v>19</v>
      </c>
      <c r="B320" s="42" t="s">
        <v>39</v>
      </c>
      <c r="C320" s="42" t="s">
        <v>66</v>
      </c>
      <c r="D320" s="42" t="s">
        <v>66</v>
      </c>
      <c r="E320" s="56" t="s">
        <v>31</v>
      </c>
      <c r="F320" s="22">
        <f>F321+F330+F347</f>
        <v>3477.7</v>
      </c>
      <c r="G320" s="22">
        <f t="shared" ref="G320:H320" si="117">G321+G330+G347</f>
        <v>2020.9999999999998</v>
      </c>
      <c r="H320" s="22">
        <f t="shared" si="117"/>
        <v>2020.9999999999998</v>
      </c>
    </row>
    <row r="321" spans="1:8" x14ac:dyDescent="0.25">
      <c r="A321" s="42" t="s">
        <v>19</v>
      </c>
      <c r="B321" s="42" t="s">
        <v>53</v>
      </c>
      <c r="C321" s="42" t="s">
        <v>66</v>
      </c>
      <c r="D321" s="42" t="s">
        <v>66</v>
      </c>
      <c r="E321" s="57" t="s">
        <v>32</v>
      </c>
      <c r="F321" s="22">
        <f>F322</f>
        <v>1152.8999999999999</v>
      </c>
      <c r="G321" s="22">
        <f t="shared" ref="G321:H324" si="118">G322</f>
        <v>1152.8999999999999</v>
      </c>
      <c r="H321" s="22">
        <f t="shared" si="118"/>
        <v>1152.8999999999999</v>
      </c>
    </row>
    <row r="322" spans="1:8" ht="46.8" x14ac:dyDescent="0.25">
      <c r="A322" s="42" t="s">
        <v>19</v>
      </c>
      <c r="B322" s="42" t="s">
        <v>53</v>
      </c>
      <c r="C322" s="43">
        <v>1200000000</v>
      </c>
      <c r="D322" s="42"/>
      <c r="E322" s="57" t="s">
        <v>195</v>
      </c>
      <c r="F322" s="22">
        <f>F323</f>
        <v>1152.8999999999999</v>
      </c>
      <c r="G322" s="22">
        <f t="shared" si="118"/>
        <v>1152.8999999999999</v>
      </c>
      <c r="H322" s="22">
        <f t="shared" si="118"/>
        <v>1152.8999999999999</v>
      </c>
    </row>
    <row r="323" spans="1:8" ht="31.2" x14ac:dyDescent="0.25">
      <c r="A323" s="42" t="s">
        <v>19</v>
      </c>
      <c r="B323" s="42" t="s">
        <v>53</v>
      </c>
      <c r="C323" s="43">
        <v>1240000000</v>
      </c>
      <c r="D323" s="42"/>
      <c r="E323" s="57" t="s">
        <v>138</v>
      </c>
      <c r="F323" s="22">
        <f>F324</f>
        <v>1152.8999999999999</v>
      </c>
      <c r="G323" s="22">
        <f t="shared" si="118"/>
        <v>1152.8999999999999</v>
      </c>
      <c r="H323" s="22">
        <f t="shared" si="118"/>
        <v>1152.8999999999999</v>
      </c>
    </row>
    <row r="324" spans="1:8" x14ac:dyDescent="0.25">
      <c r="A324" s="42" t="s">
        <v>19</v>
      </c>
      <c r="B324" s="42" t="s">
        <v>53</v>
      </c>
      <c r="C324" s="42">
        <v>1240400000</v>
      </c>
      <c r="D324" s="42"/>
      <c r="E324" s="57" t="s">
        <v>213</v>
      </c>
      <c r="F324" s="22">
        <f>F325</f>
        <v>1152.8999999999999</v>
      </c>
      <c r="G324" s="22">
        <f t="shared" si="118"/>
        <v>1152.8999999999999</v>
      </c>
      <c r="H324" s="22">
        <f t="shared" si="118"/>
        <v>1152.8999999999999</v>
      </c>
    </row>
    <row r="325" spans="1:8" ht="46.8" x14ac:dyDescent="0.25">
      <c r="A325" s="42" t="s">
        <v>19</v>
      </c>
      <c r="B325" s="42" t="s">
        <v>53</v>
      </c>
      <c r="C325" s="42">
        <v>1240420390</v>
      </c>
      <c r="D325" s="42"/>
      <c r="E325" s="57" t="s">
        <v>67</v>
      </c>
      <c r="F325" s="22">
        <f>F326+F328</f>
        <v>1152.8999999999999</v>
      </c>
      <c r="G325" s="22">
        <f t="shared" ref="G325:H325" si="119">G326+G328</f>
        <v>1152.8999999999999</v>
      </c>
      <c r="H325" s="22">
        <f t="shared" si="119"/>
        <v>1152.8999999999999</v>
      </c>
    </row>
    <row r="326" spans="1:8" ht="31.2" x14ac:dyDescent="0.25">
      <c r="A326" s="42" t="s">
        <v>19</v>
      </c>
      <c r="B326" s="42" t="s">
        <v>53</v>
      </c>
      <c r="C326" s="42">
        <v>1240420390</v>
      </c>
      <c r="D326" s="43" t="s">
        <v>69</v>
      </c>
      <c r="E326" s="57" t="s">
        <v>95</v>
      </c>
      <c r="F326" s="22">
        <f>F327</f>
        <v>33.6</v>
      </c>
      <c r="G326" s="22">
        <f t="shared" ref="G326:H326" si="120">G327</f>
        <v>33.6</v>
      </c>
      <c r="H326" s="22">
        <f t="shared" si="120"/>
        <v>33.6</v>
      </c>
    </row>
    <row r="327" spans="1:8" ht="31.2" x14ac:dyDescent="0.25">
      <c r="A327" s="42" t="s">
        <v>19</v>
      </c>
      <c r="B327" s="42" t="s">
        <v>53</v>
      </c>
      <c r="C327" s="42">
        <v>1240420390</v>
      </c>
      <c r="D327" s="42">
        <v>240</v>
      </c>
      <c r="E327" s="57" t="s">
        <v>254</v>
      </c>
      <c r="F327" s="22">
        <v>33.6</v>
      </c>
      <c r="G327" s="22">
        <v>33.6</v>
      </c>
      <c r="H327" s="22">
        <v>33.6</v>
      </c>
    </row>
    <row r="328" spans="1:8" x14ac:dyDescent="0.25">
      <c r="A328" s="42" t="s">
        <v>19</v>
      </c>
      <c r="B328" s="42" t="s">
        <v>53</v>
      </c>
      <c r="C328" s="42">
        <v>1240420390</v>
      </c>
      <c r="D328" s="43" t="s">
        <v>73</v>
      </c>
      <c r="E328" s="57" t="s">
        <v>74</v>
      </c>
      <c r="F328" s="22">
        <f>F329</f>
        <v>1119.3</v>
      </c>
      <c r="G328" s="22">
        <f t="shared" ref="G328:H328" si="121">G329</f>
        <v>1119.3</v>
      </c>
      <c r="H328" s="22">
        <f t="shared" si="121"/>
        <v>1119.3</v>
      </c>
    </row>
    <row r="329" spans="1:8" x14ac:dyDescent="0.25">
      <c r="A329" s="42" t="s">
        <v>19</v>
      </c>
      <c r="B329" s="42" t="s">
        <v>53</v>
      </c>
      <c r="C329" s="42">
        <v>1240420390</v>
      </c>
      <c r="D329" s="43" t="s">
        <v>153</v>
      </c>
      <c r="E329" s="57" t="s">
        <v>154</v>
      </c>
      <c r="F329" s="22">
        <v>1119.3</v>
      </c>
      <c r="G329" s="22">
        <v>1119.3</v>
      </c>
      <c r="H329" s="22">
        <v>1119.3</v>
      </c>
    </row>
    <row r="330" spans="1:8" x14ac:dyDescent="0.25">
      <c r="A330" s="42" t="s">
        <v>19</v>
      </c>
      <c r="B330" s="42" t="s">
        <v>40</v>
      </c>
      <c r="C330" s="42" t="s">
        <v>66</v>
      </c>
      <c r="D330" s="42" t="s">
        <v>66</v>
      </c>
      <c r="E330" s="57" t="s">
        <v>34</v>
      </c>
      <c r="F330" s="22">
        <f>F331</f>
        <v>607.1</v>
      </c>
      <c r="G330" s="22">
        <f>G331</f>
        <v>207.1</v>
      </c>
      <c r="H330" s="22">
        <f t="shared" ref="G330:H333" si="122">H331</f>
        <v>207.1</v>
      </c>
    </row>
    <row r="331" spans="1:8" ht="46.8" x14ac:dyDescent="0.25">
      <c r="A331" s="42" t="s">
        <v>19</v>
      </c>
      <c r="B331" s="42" t="s">
        <v>40</v>
      </c>
      <c r="C331" s="43">
        <v>1200000000</v>
      </c>
      <c r="D331" s="42"/>
      <c r="E331" s="57" t="s">
        <v>195</v>
      </c>
      <c r="F331" s="22">
        <f>F332</f>
        <v>607.1</v>
      </c>
      <c r="G331" s="22">
        <f t="shared" si="122"/>
        <v>207.1</v>
      </c>
      <c r="H331" s="22">
        <f t="shared" si="122"/>
        <v>207.1</v>
      </c>
    </row>
    <row r="332" spans="1:8" ht="31.2" x14ac:dyDescent="0.25">
      <c r="A332" s="42" t="s">
        <v>19</v>
      </c>
      <c r="B332" s="42" t="s">
        <v>40</v>
      </c>
      <c r="C332" s="43">
        <v>1240000000</v>
      </c>
      <c r="D332" s="42"/>
      <c r="E332" s="57" t="s">
        <v>138</v>
      </c>
      <c r="F332" s="22">
        <f>F333+F337+F343</f>
        <v>607.1</v>
      </c>
      <c r="G332" s="22">
        <f>G333+G337+G343</f>
        <v>207.1</v>
      </c>
      <c r="H332" s="22">
        <f>H333+H337+H343</f>
        <v>207.1</v>
      </c>
    </row>
    <row r="333" spans="1:8" ht="31.2" x14ac:dyDescent="0.25">
      <c r="A333" s="42" t="s">
        <v>19</v>
      </c>
      <c r="B333" s="42" t="s">
        <v>40</v>
      </c>
      <c r="C333" s="43">
        <v>1240100000</v>
      </c>
      <c r="D333" s="42"/>
      <c r="E333" s="57" t="s">
        <v>214</v>
      </c>
      <c r="F333" s="22">
        <f>F334</f>
        <v>400</v>
      </c>
      <c r="G333" s="22">
        <f t="shared" si="122"/>
        <v>0</v>
      </c>
      <c r="H333" s="22">
        <f t="shared" si="122"/>
        <v>0</v>
      </c>
    </row>
    <row r="334" spans="1:8" ht="31.2" x14ac:dyDescent="0.25">
      <c r="A334" s="42" t="s">
        <v>19</v>
      </c>
      <c r="B334" s="42" t="s">
        <v>40</v>
      </c>
      <c r="C334" s="43">
        <v>1240120330</v>
      </c>
      <c r="D334" s="42"/>
      <c r="E334" s="57" t="s">
        <v>156</v>
      </c>
      <c r="F334" s="22">
        <f>F335</f>
        <v>400</v>
      </c>
      <c r="G334" s="22">
        <f t="shared" ref="G334:H335" si="123">G335</f>
        <v>0</v>
      </c>
      <c r="H334" s="22">
        <f t="shared" si="123"/>
        <v>0</v>
      </c>
    </row>
    <row r="335" spans="1:8" ht="31.2" x14ac:dyDescent="0.25">
      <c r="A335" s="42" t="s">
        <v>19</v>
      </c>
      <c r="B335" s="42" t="s">
        <v>40</v>
      </c>
      <c r="C335" s="43">
        <v>1240120330</v>
      </c>
      <c r="D335" s="43" t="s">
        <v>97</v>
      </c>
      <c r="E335" s="57" t="s">
        <v>98</v>
      </c>
      <c r="F335" s="22">
        <f>F336</f>
        <v>400</v>
      </c>
      <c r="G335" s="22">
        <f t="shared" si="123"/>
        <v>0</v>
      </c>
      <c r="H335" s="22">
        <f t="shared" si="123"/>
        <v>0</v>
      </c>
    </row>
    <row r="336" spans="1:8" ht="31.2" x14ac:dyDescent="0.25">
      <c r="A336" s="42" t="s">
        <v>19</v>
      </c>
      <c r="B336" s="42" t="s">
        <v>40</v>
      </c>
      <c r="C336" s="43">
        <v>1240120330</v>
      </c>
      <c r="D336" s="42">
        <v>630</v>
      </c>
      <c r="E336" s="57" t="s">
        <v>157</v>
      </c>
      <c r="F336" s="22">
        <v>400</v>
      </c>
      <c r="G336" s="22">
        <v>0</v>
      </c>
      <c r="H336" s="22">
        <v>0</v>
      </c>
    </row>
    <row r="337" spans="1:8" ht="31.2" x14ac:dyDescent="0.25">
      <c r="A337" s="42" t="s">
        <v>19</v>
      </c>
      <c r="B337" s="42" t="s">
        <v>40</v>
      </c>
      <c r="C337" s="43">
        <v>1240200000</v>
      </c>
      <c r="D337" s="42"/>
      <c r="E337" s="57" t="s">
        <v>158</v>
      </c>
      <c r="F337" s="22">
        <f>F338</f>
        <v>107.1</v>
      </c>
      <c r="G337" s="22">
        <f t="shared" ref="G337:H337" si="124">G338</f>
        <v>107.1</v>
      </c>
      <c r="H337" s="22">
        <f t="shared" si="124"/>
        <v>107.1</v>
      </c>
    </row>
    <row r="338" spans="1:8" ht="31.2" x14ac:dyDescent="0.25">
      <c r="A338" s="42" t="s">
        <v>19</v>
      </c>
      <c r="B338" s="42" t="s">
        <v>40</v>
      </c>
      <c r="C338" s="43">
        <v>1240220350</v>
      </c>
      <c r="D338" s="42"/>
      <c r="E338" s="57" t="s">
        <v>215</v>
      </c>
      <c r="F338" s="22">
        <f>F339+F341</f>
        <v>107.1</v>
      </c>
      <c r="G338" s="22">
        <f t="shared" ref="G338:H338" si="125">G339+G341</f>
        <v>107.1</v>
      </c>
      <c r="H338" s="22">
        <f t="shared" si="125"/>
        <v>107.1</v>
      </c>
    </row>
    <row r="339" spans="1:8" ht="31.2" x14ac:dyDescent="0.25">
      <c r="A339" s="42" t="s">
        <v>19</v>
      </c>
      <c r="B339" s="42" t="s">
        <v>40</v>
      </c>
      <c r="C339" s="43">
        <v>1240220350</v>
      </c>
      <c r="D339" s="43" t="s">
        <v>69</v>
      </c>
      <c r="E339" s="57" t="s">
        <v>95</v>
      </c>
      <c r="F339" s="22">
        <f>F340</f>
        <v>3.1</v>
      </c>
      <c r="G339" s="22">
        <f t="shared" ref="G339:H339" si="126">G340</f>
        <v>3.1</v>
      </c>
      <c r="H339" s="22">
        <f t="shared" si="126"/>
        <v>3.1</v>
      </c>
    </row>
    <row r="340" spans="1:8" ht="31.2" x14ac:dyDescent="0.25">
      <c r="A340" s="42" t="s">
        <v>19</v>
      </c>
      <c r="B340" s="42" t="s">
        <v>40</v>
      </c>
      <c r="C340" s="43">
        <v>1240220350</v>
      </c>
      <c r="D340" s="42">
        <v>240</v>
      </c>
      <c r="E340" s="57" t="s">
        <v>254</v>
      </c>
      <c r="F340" s="22">
        <v>3.1</v>
      </c>
      <c r="G340" s="22">
        <v>3.1</v>
      </c>
      <c r="H340" s="22">
        <v>3.1</v>
      </c>
    </row>
    <row r="341" spans="1:8" x14ac:dyDescent="0.25">
      <c r="A341" s="42" t="s">
        <v>19</v>
      </c>
      <c r="B341" s="42" t="s">
        <v>40</v>
      </c>
      <c r="C341" s="43">
        <v>1240220350</v>
      </c>
      <c r="D341" s="42" t="s">
        <v>73</v>
      </c>
      <c r="E341" s="57" t="s">
        <v>74</v>
      </c>
      <c r="F341" s="22">
        <f>F342</f>
        <v>104</v>
      </c>
      <c r="G341" s="22">
        <f t="shared" ref="G341:H341" si="127">G342</f>
        <v>104</v>
      </c>
      <c r="H341" s="22">
        <f t="shared" si="127"/>
        <v>104</v>
      </c>
    </row>
    <row r="342" spans="1:8" x14ac:dyDescent="0.25">
      <c r="A342" s="42" t="s">
        <v>19</v>
      </c>
      <c r="B342" s="42" t="s">
        <v>40</v>
      </c>
      <c r="C342" s="43">
        <v>1240220350</v>
      </c>
      <c r="D342" s="42" t="s">
        <v>153</v>
      </c>
      <c r="E342" s="57" t="s">
        <v>154</v>
      </c>
      <c r="F342" s="22">
        <v>104</v>
      </c>
      <c r="G342" s="22">
        <v>104</v>
      </c>
      <c r="H342" s="22">
        <v>104</v>
      </c>
    </row>
    <row r="343" spans="1:8" x14ac:dyDescent="0.25">
      <c r="A343" s="42" t="s">
        <v>19</v>
      </c>
      <c r="B343" s="42" t="s">
        <v>40</v>
      </c>
      <c r="C343" s="42">
        <v>1240400000</v>
      </c>
      <c r="D343" s="42"/>
      <c r="E343" s="57" t="s">
        <v>213</v>
      </c>
      <c r="F343" s="22">
        <f>F344</f>
        <v>100</v>
      </c>
      <c r="G343" s="22">
        <f t="shared" ref="G343:H343" si="128">G344</f>
        <v>100</v>
      </c>
      <c r="H343" s="22">
        <f t="shared" si="128"/>
        <v>100</v>
      </c>
    </row>
    <row r="344" spans="1:8" ht="31.2" x14ac:dyDescent="0.25">
      <c r="A344" s="42" t="s">
        <v>19</v>
      </c>
      <c r="B344" s="42" t="s">
        <v>40</v>
      </c>
      <c r="C344" s="42">
        <v>1240420380</v>
      </c>
      <c r="D344" s="42"/>
      <c r="E344" s="57" t="s">
        <v>155</v>
      </c>
      <c r="F344" s="22">
        <f>F345</f>
        <v>100</v>
      </c>
      <c r="G344" s="22">
        <f t="shared" ref="G344:H345" si="129">G345</f>
        <v>100</v>
      </c>
      <c r="H344" s="22">
        <f t="shared" si="129"/>
        <v>100</v>
      </c>
    </row>
    <row r="345" spans="1:8" x14ac:dyDescent="0.25">
      <c r="A345" s="42" t="s">
        <v>19</v>
      </c>
      <c r="B345" s="42" t="s">
        <v>40</v>
      </c>
      <c r="C345" s="42">
        <v>1240420380</v>
      </c>
      <c r="D345" s="43" t="s">
        <v>73</v>
      </c>
      <c r="E345" s="57" t="s">
        <v>74</v>
      </c>
      <c r="F345" s="22">
        <f>F346</f>
        <v>100</v>
      </c>
      <c r="G345" s="22">
        <f t="shared" si="129"/>
        <v>100</v>
      </c>
      <c r="H345" s="22">
        <f t="shared" si="129"/>
        <v>100</v>
      </c>
    </row>
    <row r="346" spans="1:8" ht="31.2" x14ac:dyDescent="0.25">
      <c r="A346" s="42" t="s">
        <v>19</v>
      </c>
      <c r="B346" s="42" t="s">
        <v>40</v>
      </c>
      <c r="C346" s="42">
        <v>1240420380</v>
      </c>
      <c r="D346" s="43" t="s">
        <v>103</v>
      </c>
      <c r="E346" s="57" t="s">
        <v>104</v>
      </c>
      <c r="F346" s="22">
        <v>100</v>
      </c>
      <c r="G346" s="22">
        <v>100</v>
      </c>
      <c r="H346" s="22">
        <v>100</v>
      </c>
    </row>
    <row r="347" spans="1:8" x14ac:dyDescent="0.25">
      <c r="A347" s="118" t="s">
        <v>19</v>
      </c>
      <c r="B347" s="118">
        <v>1004</v>
      </c>
      <c r="C347" s="117"/>
      <c r="D347" s="117"/>
      <c r="E347" s="63" t="s">
        <v>85</v>
      </c>
      <c r="F347" s="22">
        <f>F348</f>
        <v>1717.7</v>
      </c>
      <c r="G347" s="22">
        <f t="shared" ref="G347:H350" si="130">G348</f>
        <v>661</v>
      </c>
      <c r="H347" s="22">
        <f t="shared" si="130"/>
        <v>661</v>
      </c>
    </row>
    <row r="348" spans="1:8" ht="46.8" x14ac:dyDescent="0.25">
      <c r="A348" s="118" t="s">
        <v>19</v>
      </c>
      <c r="B348" s="118">
        <v>1004</v>
      </c>
      <c r="C348" s="120">
        <v>1200000000</v>
      </c>
      <c r="D348" s="118"/>
      <c r="E348" s="119" t="s">
        <v>195</v>
      </c>
      <c r="F348" s="22">
        <f>F349</f>
        <v>1717.7</v>
      </c>
      <c r="G348" s="22">
        <f t="shared" si="130"/>
        <v>661</v>
      </c>
      <c r="H348" s="22">
        <f t="shared" si="130"/>
        <v>661</v>
      </c>
    </row>
    <row r="349" spans="1:8" ht="31.2" x14ac:dyDescent="0.25">
      <c r="A349" s="118" t="s">
        <v>19</v>
      </c>
      <c r="B349" s="118">
        <v>1004</v>
      </c>
      <c r="C349" s="120">
        <v>1240000000</v>
      </c>
      <c r="D349" s="118"/>
      <c r="E349" s="119" t="s">
        <v>138</v>
      </c>
      <c r="F349" s="22">
        <f>F350</f>
        <v>1717.7</v>
      </c>
      <c r="G349" s="22">
        <f t="shared" si="130"/>
        <v>661</v>
      </c>
      <c r="H349" s="22">
        <f t="shared" si="130"/>
        <v>661</v>
      </c>
    </row>
    <row r="350" spans="1:8" x14ac:dyDescent="0.25">
      <c r="A350" s="118" t="s">
        <v>19</v>
      </c>
      <c r="B350" s="118">
        <v>1004</v>
      </c>
      <c r="C350" s="118">
        <v>1240400000</v>
      </c>
      <c r="D350" s="118"/>
      <c r="E350" s="119" t="s">
        <v>213</v>
      </c>
      <c r="F350" s="22">
        <f>F351</f>
        <v>1717.7</v>
      </c>
      <c r="G350" s="22">
        <f t="shared" si="130"/>
        <v>661</v>
      </c>
      <c r="H350" s="22">
        <f t="shared" si="130"/>
        <v>661</v>
      </c>
    </row>
    <row r="351" spans="1:8" x14ac:dyDescent="0.25">
      <c r="A351" s="49" t="s">
        <v>19</v>
      </c>
      <c r="B351" s="118">
        <v>1004</v>
      </c>
      <c r="C351" s="49" t="s">
        <v>253</v>
      </c>
      <c r="D351" s="49"/>
      <c r="E351" s="76" t="s">
        <v>252</v>
      </c>
      <c r="F351" s="22">
        <f t="shared" ref="F351:H352" si="131">F352</f>
        <v>1717.7</v>
      </c>
      <c r="G351" s="22">
        <f t="shared" si="131"/>
        <v>661</v>
      </c>
      <c r="H351" s="22">
        <f t="shared" si="131"/>
        <v>661</v>
      </c>
    </row>
    <row r="352" spans="1:8" x14ac:dyDescent="0.25">
      <c r="A352" s="49" t="s">
        <v>19</v>
      </c>
      <c r="B352" s="118">
        <v>1004</v>
      </c>
      <c r="C352" s="49" t="s">
        <v>253</v>
      </c>
      <c r="D352" s="1" t="s">
        <v>73</v>
      </c>
      <c r="E352" s="60" t="s">
        <v>74</v>
      </c>
      <c r="F352" s="22">
        <f t="shared" si="131"/>
        <v>1717.7</v>
      </c>
      <c r="G352" s="22">
        <f t="shared" si="131"/>
        <v>661</v>
      </c>
      <c r="H352" s="22">
        <f t="shared" si="131"/>
        <v>661</v>
      </c>
    </row>
    <row r="353" spans="1:8" ht="31.2" x14ac:dyDescent="0.25">
      <c r="A353" s="49" t="s">
        <v>19</v>
      </c>
      <c r="B353" s="118">
        <v>1004</v>
      </c>
      <c r="C353" s="49" t="s">
        <v>253</v>
      </c>
      <c r="D353" s="1" t="s">
        <v>103</v>
      </c>
      <c r="E353" s="60" t="s">
        <v>104</v>
      </c>
      <c r="F353" s="22">
        <v>1717.7</v>
      </c>
      <c r="G353" s="22">
        <v>661</v>
      </c>
      <c r="H353" s="22">
        <v>661</v>
      </c>
    </row>
    <row r="354" spans="1:8" x14ac:dyDescent="0.25">
      <c r="A354" s="42" t="s">
        <v>19</v>
      </c>
      <c r="B354" s="42" t="s">
        <v>61</v>
      </c>
      <c r="C354" s="42" t="s">
        <v>66</v>
      </c>
      <c r="D354" s="42" t="s">
        <v>66</v>
      </c>
      <c r="E354" s="57" t="s">
        <v>30</v>
      </c>
      <c r="F354" s="22">
        <f>F355+F385</f>
        <v>29776</v>
      </c>
      <c r="G354" s="22">
        <f>G355+G385</f>
        <v>29186</v>
      </c>
      <c r="H354" s="22">
        <f>H355+H385</f>
        <v>29186</v>
      </c>
    </row>
    <row r="355" spans="1:8" x14ac:dyDescent="0.25">
      <c r="A355" s="42" t="s">
        <v>19</v>
      </c>
      <c r="B355" s="42" t="s">
        <v>86</v>
      </c>
      <c r="C355" s="42" t="s">
        <v>66</v>
      </c>
      <c r="D355" s="42" t="s">
        <v>66</v>
      </c>
      <c r="E355" s="57" t="s">
        <v>62</v>
      </c>
      <c r="F355" s="22">
        <f>F356</f>
        <v>13594.6</v>
      </c>
      <c r="G355" s="22">
        <f t="shared" ref="G355:H356" si="132">G356</f>
        <v>13004.6</v>
      </c>
      <c r="H355" s="22">
        <f t="shared" si="132"/>
        <v>13004.6</v>
      </c>
    </row>
    <row r="356" spans="1:8" ht="46.8" x14ac:dyDescent="0.25">
      <c r="A356" s="42" t="s">
        <v>19</v>
      </c>
      <c r="B356" s="42" t="s">
        <v>86</v>
      </c>
      <c r="C356" s="43">
        <v>1200000000</v>
      </c>
      <c r="D356" s="42"/>
      <c r="E356" s="57" t="s">
        <v>195</v>
      </c>
      <c r="F356" s="22">
        <f>F357</f>
        <v>13594.6</v>
      </c>
      <c r="G356" s="22">
        <f t="shared" si="132"/>
        <v>13004.6</v>
      </c>
      <c r="H356" s="22">
        <f t="shared" si="132"/>
        <v>13004.6</v>
      </c>
    </row>
    <row r="357" spans="1:8" x14ac:dyDescent="0.25">
      <c r="A357" s="42" t="s">
        <v>19</v>
      </c>
      <c r="B357" s="42" t="s">
        <v>86</v>
      </c>
      <c r="C357" s="42">
        <v>1230000000</v>
      </c>
      <c r="D357" s="42"/>
      <c r="E357" s="57" t="s">
        <v>217</v>
      </c>
      <c r="F357" s="22">
        <f>F358+F362+F366+F381</f>
        <v>13594.6</v>
      </c>
      <c r="G357" s="22">
        <f>G358+G362+G366+G381</f>
        <v>13004.6</v>
      </c>
      <c r="H357" s="22">
        <f>H358+H362+H366+H381</f>
        <v>13004.6</v>
      </c>
    </row>
    <row r="358" spans="1:8" ht="36" customHeight="1" x14ac:dyDescent="0.25">
      <c r="A358" s="42" t="s">
        <v>19</v>
      </c>
      <c r="B358" s="42" t="s">
        <v>86</v>
      </c>
      <c r="C358" s="42">
        <v>1230100000</v>
      </c>
      <c r="D358" s="42"/>
      <c r="E358" s="57" t="s">
        <v>218</v>
      </c>
      <c r="F358" s="22">
        <f>F359</f>
        <v>11839.6</v>
      </c>
      <c r="G358" s="22">
        <f t="shared" ref="G358:H358" si="133">G359</f>
        <v>11839.6</v>
      </c>
      <c r="H358" s="22">
        <f t="shared" si="133"/>
        <v>11839.6</v>
      </c>
    </row>
    <row r="359" spans="1:8" ht="31.2" x14ac:dyDescent="0.25">
      <c r="A359" s="42" t="s">
        <v>19</v>
      </c>
      <c r="B359" s="2" t="s">
        <v>86</v>
      </c>
      <c r="C359" s="42">
        <v>1230120010</v>
      </c>
      <c r="D359" s="42"/>
      <c r="E359" s="57" t="s">
        <v>126</v>
      </c>
      <c r="F359" s="22">
        <f>F360</f>
        <v>11839.6</v>
      </c>
      <c r="G359" s="22">
        <f t="shared" ref="G359:H360" si="134">G360</f>
        <v>11839.6</v>
      </c>
      <c r="H359" s="22">
        <f t="shared" si="134"/>
        <v>11839.6</v>
      </c>
    </row>
    <row r="360" spans="1:8" ht="31.2" x14ac:dyDescent="0.25">
      <c r="A360" s="42" t="s">
        <v>19</v>
      </c>
      <c r="B360" s="2" t="s">
        <v>86</v>
      </c>
      <c r="C360" s="42">
        <v>1230120010</v>
      </c>
      <c r="D360" s="43" t="s">
        <v>97</v>
      </c>
      <c r="E360" s="57" t="s">
        <v>98</v>
      </c>
      <c r="F360" s="22">
        <f>F361</f>
        <v>11839.6</v>
      </c>
      <c r="G360" s="22">
        <f t="shared" si="134"/>
        <v>11839.6</v>
      </c>
      <c r="H360" s="22">
        <f t="shared" si="134"/>
        <v>11839.6</v>
      </c>
    </row>
    <row r="361" spans="1:8" x14ac:dyDescent="0.25">
      <c r="A361" s="42" t="s">
        <v>19</v>
      </c>
      <c r="B361" s="42" t="s">
        <v>86</v>
      </c>
      <c r="C361" s="42">
        <v>1230120010</v>
      </c>
      <c r="D361" s="42">
        <v>610</v>
      </c>
      <c r="E361" s="57" t="s">
        <v>106</v>
      </c>
      <c r="F361" s="22">
        <v>11839.6</v>
      </c>
      <c r="G361" s="22">
        <v>11839.6</v>
      </c>
      <c r="H361" s="22">
        <v>11839.6</v>
      </c>
    </row>
    <row r="362" spans="1:8" ht="62.4" x14ac:dyDescent="0.25">
      <c r="A362" s="42" t="s">
        <v>19</v>
      </c>
      <c r="B362" s="42" t="s">
        <v>86</v>
      </c>
      <c r="C362" s="42">
        <v>1230200000</v>
      </c>
      <c r="D362" s="42"/>
      <c r="E362" s="57" t="s">
        <v>219</v>
      </c>
      <c r="F362" s="22">
        <f>F363</f>
        <v>260.7</v>
      </c>
      <c r="G362" s="22">
        <f t="shared" ref="G362:H364" si="135">G363</f>
        <v>260.7</v>
      </c>
      <c r="H362" s="22">
        <f t="shared" si="135"/>
        <v>260.7</v>
      </c>
    </row>
    <row r="363" spans="1:8" x14ac:dyDescent="0.25">
      <c r="A363" s="42" t="s">
        <v>19</v>
      </c>
      <c r="B363" s="42" t="s">
        <v>86</v>
      </c>
      <c r="C363" s="42">
        <v>1230220040</v>
      </c>
      <c r="D363" s="42"/>
      <c r="E363" s="57" t="s">
        <v>220</v>
      </c>
      <c r="F363" s="22">
        <f>F364</f>
        <v>260.7</v>
      </c>
      <c r="G363" s="22">
        <f t="shared" si="135"/>
        <v>260.7</v>
      </c>
      <c r="H363" s="22">
        <f t="shared" si="135"/>
        <v>260.7</v>
      </c>
    </row>
    <row r="364" spans="1:8" ht="31.2" x14ac:dyDescent="0.25">
      <c r="A364" s="42" t="s">
        <v>19</v>
      </c>
      <c r="B364" s="42" t="s">
        <v>86</v>
      </c>
      <c r="C364" s="42">
        <v>1230220040</v>
      </c>
      <c r="D364" s="43" t="s">
        <v>97</v>
      </c>
      <c r="E364" s="57" t="s">
        <v>98</v>
      </c>
      <c r="F364" s="22">
        <f>F365</f>
        <v>260.7</v>
      </c>
      <c r="G364" s="22">
        <f t="shared" si="135"/>
        <v>260.7</v>
      </c>
      <c r="H364" s="22">
        <f t="shared" si="135"/>
        <v>260.7</v>
      </c>
    </row>
    <row r="365" spans="1:8" x14ac:dyDescent="0.25">
      <c r="A365" s="42" t="s">
        <v>19</v>
      </c>
      <c r="B365" s="42" t="s">
        <v>86</v>
      </c>
      <c r="C365" s="42">
        <v>1230220040</v>
      </c>
      <c r="D365" s="42">
        <v>610</v>
      </c>
      <c r="E365" s="57" t="s">
        <v>106</v>
      </c>
      <c r="F365" s="22">
        <v>260.7</v>
      </c>
      <c r="G365" s="22">
        <v>260.7</v>
      </c>
      <c r="H365" s="22">
        <v>260.7</v>
      </c>
    </row>
    <row r="366" spans="1:8" ht="31.2" x14ac:dyDescent="0.25">
      <c r="A366" s="42" t="s">
        <v>19</v>
      </c>
      <c r="B366" s="42" t="s">
        <v>86</v>
      </c>
      <c r="C366" s="42">
        <v>1230600000</v>
      </c>
      <c r="D366" s="42"/>
      <c r="E366" s="57" t="s">
        <v>221</v>
      </c>
      <c r="F366" s="22">
        <f>F367+F374</f>
        <v>904.3</v>
      </c>
      <c r="G366" s="22">
        <f>G367+G374</f>
        <v>904.3</v>
      </c>
      <c r="H366" s="22">
        <f>H367+H374</f>
        <v>904.3</v>
      </c>
    </row>
    <row r="367" spans="1:8" ht="31.2" x14ac:dyDescent="0.25">
      <c r="A367" s="42" t="s">
        <v>19</v>
      </c>
      <c r="B367" s="42" t="s">
        <v>86</v>
      </c>
      <c r="C367" s="42">
        <v>1230620300</v>
      </c>
      <c r="D367" s="42"/>
      <c r="E367" s="57" t="s">
        <v>222</v>
      </c>
      <c r="F367" s="22">
        <f>F369+F371+F373</f>
        <v>345.9</v>
      </c>
      <c r="G367" s="22">
        <f t="shared" ref="G367:H367" si="136">G369+G371+G373</f>
        <v>345.9</v>
      </c>
      <c r="H367" s="22">
        <f t="shared" si="136"/>
        <v>345.9</v>
      </c>
    </row>
    <row r="368" spans="1:8" ht="62.4" x14ac:dyDescent="0.25">
      <c r="A368" s="42" t="s">
        <v>19</v>
      </c>
      <c r="B368" s="42" t="s">
        <v>86</v>
      </c>
      <c r="C368" s="42">
        <v>1230620300</v>
      </c>
      <c r="D368" s="43" t="s">
        <v>68</v>
      </c>
      <c r="E368" s="57" t="s">
        <v>1</v>
      </c>
      <c r="F368" s="22">
        <f>F369</f>
        <v>149.69999999999999</v>
      </c>
      <c r="G368" s="22">
        <f t="shared" ref="G368:H368" si="137">G369</f>
        <v>149.69999999999999</v>
      </c>
      <c r="H368" s="22">
        <f t="shared" si="137"/>
        <v>149.69999999999999</v>
      </c>
    </row>
    <row r="369" spans="1:8" ht="31.2" x14ac:dyDescent="0.25">
      <c r="A369" s="42" t="s">
        <v>19</v>
      </c>
      <c r="B369" s="42" t="s">
        <v>86</v>
      </c>
      <c r="C369" s="42">
        <v>1230620300</v>
      </c>
      <c r="D369" s="42">
        <v>120</v>
      </c>
      <c r="E369" s="57" t="s">
        <v>256</v>
      </c>
      <c r="F369" s="22">
        <v>149.69999999999999</v>
      </c>
      <c r="G369" s="22">
        <v>149.69999999999999</v>
      </c>
      <c r="H369" s="22">
        <v>149.69999999999999</v>
      </c>
    </row>
    <row r="370" spans="1:8" ht="31.2" x14ac:dyDescent="0.25">
      <c r="A370" s="42" t="s">
        <v>19</v>
      </c>
      <c r="B370" s="42" t="s">
        <v>86</v>
      </c>
      <c r="C370" s="42">
        <v>1230620300</v>
      </c>
      <c r="D370" s="43" t="s">
        <v>69</v>
      </c>
      <c r="E370" s="57" t="s">
        <v>95</v>
      </c>
      <c r="F370" s="22">
        <f>F371</f>
        <v>102</v>
      </c>
      <c r="G370" s="22">
        <f t="shared" ref="G370:H370" si="138">G371</f>
        <v>102</v>
      </c>
      <c r="H370" s="22">
        <f t="shared" si="138"/>
        <v>102</v>
      </c>
    </row>
    <row r="371" spans="1:8" ht="31.2" x14ac:dyDescent="0.25">
      <c r="A371" s="42" t="s">
        <v>19</v>
      </c>
      <c r="B371" s="42" t="s">
        <v>86</v>
      </c>
      <c r="C371" s="42">
        <v>1230620300</v>
      </c>
      <c r="D371" s="42">
        <v>240</v>
      </c>
      <c r="E371" s="57" t="s">
        <v>254</v>
      </c>
      <c r="F371" s="22">
        <v>102</v>
      </c>
      <c r="G371" s="22">
        <v>102</v>
      </c>
      <c r="H371" s="22">
        <v>102</v>
      </c>
    </row>
    <row r="372" spans="1:8" x14ac:dyDescent="0.25">
      <c r="A372" s="42" t="s">
        <v>19</v>
      </c>
      <c r="B372" s="42" t="s">
        <v>86</v>
      </c>
      <c r="C372" s="42">
        <v>1230620300</v>
      </c>
      <c r="D372" s="42" t="s">
        <v>70</v>
      </c>
      <c r="E372" s="57" t="s">
        <v>71</v>
      </c>
      <c r="F372" s="22">
        <f>F373</f>
        <v>94.2</v>
      </c>
      <c r="G372" s="22">
        <f t="shared" ref="G372:H372" si="139">G373</f>
        <v>94.2</v>
      </c>
      <c r="H372" s="22">
        <f t="shared" si="139"/>
        <v>94.2</v>
      </c>
    </row>
    <row r="373" spans="1:8" x14ac:dyDescent="0.25">
      <c r="A373" s="42" t="s">
        <v>19</v>
      </c>
      <c r="B373" s="42" t="s">
        <v>86</v>
      </c>
      <c r="C373" s="42">
        <v>1230620300</v>
      </c>
      <c r="D373" s="42">
        <v>850</v>
      </c>
      <c r="E373" s="57" t="s">
        <v>102</v>
      </c>
      <c r="F373" s="22">
        <v>94.2</v>
      </c>
      <c r="G373" s="22">
        <v>94.2</v>
      </c>
      <c r="H373" s="22">
        <v>94.2</v>
      </c>
    </row>
    <row r="374" spans="1:8" x14ac:dyDescent="0.25">
      <c r="A374" s="42" t="s">
        <v>19</v>
      </c>
      <c r="B374" s="42" t="s">
        <v>86</v>
      </c>
      <c r="C374" s="42">
        <v>1230620320</v>
      </c>
      <c r="D374" s="42"/>
      <c r="E374" s="57" t="s">
        <v>152</v>
      </c>
      <c r="F374" s="22">
        <f>F375+F377+F379</f>
        <v>558.4</v>
      </c>
      <c r="G374" s="22">
        <f t="shared" ref="G374:H374" si="140">G375+G377+G379</f>
        <v>558.4</v>
      </c>
      <c r="H374" s="22">
        <f t="shared" si="140"/>
        <v>558.4</v>
      </c>
    </row>
    <row r="375" spans="1:8" ht="62.4" x14ac:dyDescent="0.25">
      <c r="A375" s="42" t="s">
        <v>19</v>
      </c>
      <c r="B375" s="42" t="s">
        <v>86</v>
      </c>
      <c r="C375" s="42">
        <v>1230620320</v>
      </c>
      <c r="D375" s="43" t="s">
        <v>68</v>
      </c>
      <c r="E375" s="57" t="s">
        <v>1</v>
      </c>
      <c r="F375" s="22">
        <f>F376</f>
        <v>278.39999999999998</v>
      </c>
      <c r="G375" s="22">
        <f t="shared" ref="G375:H375" si="141">G376</f>
        <v>278.39999999999998</v>
      </c>
      <c r="H375" s="22">
        <f t="shared" si="141"/>
        <v>278.39999999999998</v>
      </c>
    </row>
    <row r="376" spans="1:8" ht="31.2" x14ac:dyDescent="0.25">
      <c r="A376" s="42" t="s">
        <v>19</v>
      </c>
      <c r="B376" s="42" t="s">
        <v>86</v>
      </c>
      <c r="C376" s="42">
        <v>1230620320</v>
      </c>
      <c r="D376" s="42">
        <v>120</v>
      </c>
      <c r="E376" s="57" t="s">
        <v>256</v>
      </c>
      <c r="F376" s="22">
        <v>278.39999999999998</v>
      </c>
      <c r="G376" s="22">
        <v>278.39999999999998</v>
      </c>
      <c r="H376" s="22">
        <v>278.39999999999998</v>
      </c>
    </row>
    <row r="377" spans="1:8" ht="31.2" x14ac:dyDescent="0.25">
      <c r="A377" s="42" t="s">
        <v>19</v>
      </c>
      <c r="B377" s="42" t="s">
        <v>86</v>
      </c>
      <c r="C377" s="42">
        <v>1230620320</v>
      </c>
      <c r="D377" s="43" t="s">
        <v>69</v>
      </c>
      <c r="E377" s="57" t="s">
        <v>95</v>
      </c>
      <c r="F377" s="22">
        <f>F378</f>
        <v>213.1</v>
      </c>
      <c r="G377" s="22">
        <f t="shared" ref="G377:H377" si="142">G378</f>
        <v>213.1</v>
      </c>
      <c r="H377" s="22">
        <f t="shared" si="142"/>
        <v>213.1</v>
      </c>
    </row>
    <row r="378" spans="1:8" ht="31.2" x14ac:dyDescent="0.25">
      <c r="A378" s="42" t="s">
        <v>19</v>
      </c>
      <c r="B378" s="42" t="s">
        <v>86</v>
      </c>
      <c r="C378" s="42">
        <v>1230620320</v>
      </c>
      <c r="D378" s="42">
        <v>240</v>
      </c>
      <c r="E378" s="57" t="s">
        <v>254</v>
      </c>
      <c r="F378" s="22">
        <v>213.1</v>
      </c>
      <c r="G378" s="22">
        <v>213.1</v>
      </c>
      <c r="H378" s="22">
        <v>213.1</v>
      </c>
    </row>
    <row r="379" spans="1:8" ht="31.2" x14ac:dyDescent="0.25">
      <c r="A379" s="42" t="s">
        <v>19</v>
      </c>
      <c r="B379" s="42" t="s">
        <v>86</v>
      </c>
      <c r="C379" s="42">
        <v>1230620320</v>
      </c>
      <c r="D379" s="43" t="s">
        <v>97</v>
      </c>
      <c r="E379" s="57" t="s">
        <v>98</v>
      </c>
      <c r="F379" s="22">
        <f>F380</f>
        <v>66.900000000000006</v>
      </c>
      <c r="G379" s="22">
        <f t="shared" ref="G379:H379" si="143">G380</f>
        <v>66.900000000000006</v>
      </c>
      <c r="H379" s="22">
        <f t="shared" si="143"/>
        <v>66.900000000000006</v>
      </c>
    </row>
    <row r="380" spans="1:8" x14ac:dyDescent="0.25">
      <c r="A380" s="42" t="s">
        <v>19</v>
      </c>
      <c r="B380" s="42" t="s">
        <v>86</v>
      </c>
      <c r="C380" s="42">
        <v>1230620320</v>
      </c>
      <c r="D380" s="42">
        <v>610</v>
      </c>
      <c r="E380" s="57" t="s">
        <v>106</v>
      </c>
      <c r="F380" s="22">
        <v>66.900000000000006</v>
      </c>
      <c r="G380" s="22">
        <v>66.900000000000006</v>
      </c>
      <c r="H380" s="22">
        <v>66.900000000000006</v>
      </c>
    </row>
    <row r="381" spans="1:8" ht="31.2" x14ac:dyDescent="0.3">
      <c r="A381" s="127" t="s">
        <v>19</v>
      </c>
      <c r="B381" s="127" t="s">
        <v>86</v>
      </c>
      <c r="C381" s="127" t="s">
        <v>322</v>
      </c>
      <c r="D381" s="127"/>
      <c r="E381" s="137" t="s">
        <v>321</v>
      </c>
      <c r="F381" s="22">
        <f>F382</f>
        <v>590</v>
      </c>
      <c r="G381" s="22">
        <f t="shared" ref="G381:H381" si="144">G382</f>
        <v>0</v>
      </c>
      <c r="H381" s="22">
        <f t="shared" si="144"/>
        <v>0</v>
      </c>
    </row>
    <row r="382" spans="1:8" ht="46.8" x14ac:dyDescent="0.25">
      <c r="A382" s="127" t="s">
        <v>19</v>
      </c>
      <c r="B382" s="127" t="s">
        <v>86</v>
      </c>
      <c r="C382" s="127" t="s">
        <v>323</v>
      </c>
      <c r="D382" s="127"/>
      <c r="E382" s="74" t="s">
        <v>317</v>
      </c>
      <c r="F382" s="22">
        <f>F383</f>
        <v>590</v>
      </c>
      <c r="G382" s="22">
        <f t="shared" ref="G382:H383" si="145">G383</f>
        <v>0</v>
      </c>
      <c r="H382" s="22">
        <f t="shared" si="145"/>
        <v>0</v>
      </c>
    </row>
    <row r="383" spans="1:8" ht="31.2" x14ac:dyDescent="0.25">
      <c r="A383" s="127" t="s">
        <v>19</v>
      </c>
      <c r="B383" s="127" t="s">
        <v>86</v>
      </c>
      <c r="C383" s="127" t="s">
        <v>323</v>
      </c>
      <c r="D383" s="129" t="s">
        <v>69</v>
      </c>
      <c r="E383" s="74" t="s">
        <v>95</v>
      </c>
      <c r="F383" s="22">
        <f>F384</f>
        <v>590</v>
      </c>
      <c r="G383" s="22">
        <f t="shared" si="145"/>
        <v>0</v>
      </c>
      <c r="H383" s="22">
        <f t="shared" si="145"/>
        <v>0</v>
      </c>
    </row>
    <row r="384" spans="1:8" ht="31.2" x14ac:dyDescent="0.25">
      <c r="A384" s="127" t="s">
        <v>19</v>
      </c>
      <c r="B384" s="127" t="s">
        <v>86</v>
      </c>
      <c r="C384" s="138" t="s">
        <v>323</v>
      </c>
      <c r="D384" s="127">
        <v>240</v>
      </c>
      <c r="E384" s="74" t="s">
        <v>254</v>
      </c>
      <c r="F384" s="22">
        <v>590</v>
      </c>
      <c r="G384" s="22">
        <v>0</v>
      </c>
      <c r="H384" s="22">
        <v>0</v>
      </c>
    </row>
    <row r="385" spans="1:8" x14ac:dyDescent="0.25">
      <c r="A385" s="131" t="s">
        <v>19</v>
      </c>
      <c r="B385" s="131">
        <v>1103</v>
      </c>
      <c r="C385" s="131" t="s">
        <v>66</v>
      </c>
      <c r="D385" s="131" t="s">
        <v>66</v>
      </c>
      <c r="E385" s="132" t="s">
        <v>318</v>
      </c>
      <c r="F385" s="22">
        <f>F386+F392</f>
        <v>16181.4</v>
      </c>
      <c r="G385" s="22">
        <f t="shared" ref="G385:H385" si="146">G386+G392</f>
        <v>16181.4</v>
      </c>
      <c r="H385" s="22">
        <f t="shared" si="146"/>
        <v>16181.4</v>
      </c>
    </row>
    <row r="386" spans="1:8" ht="46.8" x14ac:dyDescent="0.25">
      <c r="A386" s="131" t="s">
        <v>19</v>
      </c>
      <c r="B386" s="131">
        <v>1103</v>
      </c>
      <c r="C386" s="133">
        <v>1200000000</v>
      </c>
      <c r="D386" s="131"/>
      <c r="E386" s="132" t="s">
        <v>195</v>
      </c>
      <c r="F386" s="22">
        <f>F387</f>
        <v>15489.6</v>
      </c>
      <c r="G386" s="22">
        <f t="shared" ref="G386:H387" si="147">G387</f>
        <v>15489.6</v>
      </c>
      <c r="H386" s="22">
        <f t="shared" si="147"/>
        <v>15489.6</v>
      </c>
    </row>
    <row r="387" spans="1:8" ht="31.2" x14ac:dyDescent="0.25">
      <c r="A387" s="131" t="s">
        <v>19</v>
      </c>
      <c r="B387" s="131">
        <v>1103</v>
      </c>
      <c r="C387" s="131">
        <v>1260000000</v>
      </c>
      <c r="D387" s="131"/>
      <c r="E387" s="132" t="s">
        <v>319</v>
      </c>
      <c r="F387" s="22">
        <f>F388</f>
        <v>15489.6</v>
      </c>
      <c r="G387" s="22">
        <f t="shared" si="147"/>
        <v>15489.6</v>
      </c>
      <c r="H387" s="22">
        <f t="shared" si="147"/>
        <v>15489.6</v>
      </c>
    </row>
    <row r="388" spans="1:8" ht="39.6" customHeight="1" x14ac:dyDescent="0.25">
      <c r="A388" s="131" t="s">
        <v>19</v>
      </c>
      <c r="B388" s="131">
        <v>1103</v>
      </c>
      <c r="C388" s="131">
        <v>1260100000</v>
      </c>
      <c r="D388" s="131"/>
      <c r="E388" s="132" t="s">
        <v>320</v>
      </c>
      <c r="F388" s="22">
        <f>F389</f>
        <v>15489.6</v>
      </c>
      <c r="G388" s="22">
        <f t="shared" ref="G388:H390" si="148">G389</f>
        <v>15489.6</v>
      </c>
      <c r="H388" s="22">
        <f t="shared" si="148"/>
        <v>15489.6</v>
      </c>
    </row>
    <row r="389" spans="1:8" ht="31.2" x14ac:dyDescent="0.25">
      <c r="A389" s="131" t="s">
        <v>19</v>
      </c>
      <c r="B389" s="131">
        <v>1103</v>
      </c>
      <c r="C389" s="131">
        <v>1260120010</v>
      </c>
      <c r="D389" s="131"/>
      <c r="E389" s="132" t="s">
        <v>126</v>
      </c>
      <c r="F389" s="22">
        <f>F390</f>
        <v>15489.6</v>
      </c>
      <c r="G389" s="22">
        <f t="shared" si="148"/>
        <v>15489.6</v>
      </c>
      <c r="H389" s="22">
        <f t="shared" si="148"/>
        <v>15489.6</v>
      </c>
    </row>
    <row r="390" spans="1:8" ht="31.2" x14ac:dyDescent="0.25">
      <c r="A390" s="131" t="s">
        <v>19</v>
      </c>
      <c r="B390" s="131">
        <v>1103</v>
      </c>
      <c r="C390" s="131">
        <v>1260120010</v>
      </c>
      <c r="D390" s="133" t="s">
        <v>97</v>
      </c>
      <c r="E390" s="132" t="s">
        <v>98</v>
      </c>
      <c r="F390" s="22">
        <f>F391</f>
        <v>15489.6</v>
      </c>
      <c r="G390" s="22">
        <f t="shared" si="148"/>
        <v>15489.6</v>
      </c>
      <c r="H390" s="22">
        <f t="shared" si="148"/>
        <v>15489.6</v>
      </c>
    </row>
    <row r="391" spans="1:8" x14ac:dyDescent="0.25">
      <c r="A391" s="131" t="s">
        <v>19</v>
      </c>
      <c r="B391" s="131">
        <v>1103</v>
      </c>
      <c r="C391" s="131">
        <v>1260120010</v>
      </c>
      <c r="D391" s="131">
        <v>610</v>
      </c>
      <c r="E391" s="132" t="s">
        <v>106</v>
      </c>
      <c r="F391" s="22">
        <v>15489.6</v>
      </c>
      <c r="G391" s="22">
        <v>15489.6</v>
      </c>
      <c r="H391" s="22">
        <v>15489.6</v>
      </c>
    </row>
    <row r="392" spans="1:8" ht="31.2" x14ac:dyDescent="0.25">
      <c r="A392" s="233" t="s">
        <v>19</v>
      </c>
      <c r="B392" s="233">
        <v>1103</v>
      </c>
      <c r="C392" s="235">
        <v>1500000000</v>
      </c>
      <c r="D392" s="233"/>
      <c r="E392" s="234" t="s">
        <v>196</v>
      </c>
      <c r="F392" s="22">
        <f>F393</f>
        <v>691.8</v>
      </c>
      <c r="G392" s="22">
        <f t="shared" ref="G392:H396" si="149">G393</f>
        <v>691.8</v>
      </c>
      <c r="H392" s="22">
        <f t="shared" si="149"/>
        <v>691.8</v>
      </c>
    </row>
    <row r="393" spans="1:8" ht="31.2" x14ac:dyDescent="0.25">
      <c r="A393" s="233" t="s">
        <v>19</v>
      </c>
      <c r="B393" s="233">
        <v>1103</v>
      </c>
      <c r="C393" s="235">
        <v>1520000000</v>
      </c>
      <c r="D393" s="233"/>
      <c r="E393" s="234" t="s">
        <v>304</v>
      </c>
      <c r="F393" s="22">
        <f>F394</f>
        <v>691.8</v>
      </c>
      <c r="G393" s="22">
        <f t="shared" si="149"/>
        <v>691.8</v>
      </c>
      <c r="H393" s="22">
        <f t="shared" si="149"/>
        <v>691.8</v>
      </c>
    </row>
    <row r="394" spans="1:8" ht="46.8" x14ac:dyDescent="0.25">
      <c r="A394" s="233" t="s">
        <v>19</v>
      </c>
      <c r="B394" s="233">
        <v>1103</v>
      </c>
      <c r="C394" s="235">
        <v>1520300000</v>
      </c>
      <c r="D394" s="233"/>
      <c r="E394" s="234" t="s">
        <v>427</v>
      </c>
      <c r="F394" s="22">
        <f>F395</f>
        <v>691.8</v>
      </c>
      <c r="G394" s="22">
        <f t="shared" si="149"/>
        <v>691.8</v>
      </c>
      <c r="H394" s="22">
        <f t="shared" si="149"/>
        <v>691.8</v>
      </c>
    </row>
    <row r="395" spans="1:8" x14ac:dyDescent="0.25">
      <c r="A395" s="233" t="s">
        <v>19</v>
      </c>
      <c r="B395" s="233">
        <v>1103</v>
      </c>
      <c r="C395" s="235">
        <v>1520320200</v>
      </c>
      <c r="D395" s="233"/>
      <c r="E395" s="74" t="s">
        <v>428</v>
      </c>
      <c r="F395" s="22">
        <f>F396</f>
        <v>691.8</v>
      </c>
      <c r="G395" s="22">
        <f t="shared" si="149"/>
        <v>691.8</v>
      </c>
      <c r="H395" s="22">
        <f t="shared" si="149"/>
        <v>691.8</v>
      </c>
    </row>
    <row r="396" spans="1:8" ht="31.2" x14ac:dyDescent="0.25">
      <c r="A396" s="233" t="s">
        <v>19</v>
      </c>
      <c r="B396" s="233">
        <v>1103</v>
      </c>
      <c r="C396" s="235">
        <v>1520320200</v>
      </c>
      <c r="D396" s="235" t="s">
        <v>97</v>
      </c>
      <c r="E396" s="74" t="s">
        <v>98</v>
      </c>
      <c r="F396" s="22">
        <f>F397</f>
        <v>691.8</v>
      </c>
      <c r="G396" s="22">
        <f t="shared" si="149"/>
        <v>691.8</v>
      </c>
      <c r="H396" s="22">
        <f t="shared" si="149"/>
        <v>691.8</v>
      </c>
    </row>
    <row r="397" spans="1:8" x14ac:dyDescent="0.25">
      <c r="A397" s="233" t="s">
        <v>19</v>
      </c>
      <c r="B397" s="233">
        <v>1103</v>
      </c>
      <c r="C397" s="235">
        <v>1520320200</v>
      </c>
      <c r="D397" s="233">
        <v>610</v>
      </c>
      <c r="E397" s="74" t="s">
        <v>106</v>
      </c>
      <c r="F397" s="22">
        <v>691.8</v>
      </c>
      <c r="G397" s="22">
        <v>691.8</v>
      </c>
      <c r="H397" s="22">
        <v>691.8</v>
      </c>
    </row>
    <row r="398" spans="1:8" x14ac:dyDescent="0.25">
      <c r="A398" s="42" t="s">
        <v>19</v>
      </c>
      <c r="B398" s="42" t="s">
        <v>92</v>
      </c>
      <c r="C398" s="42" t="s">
        <v>66</v>
      </c>
      <c r="D398" s="42" t="s">
        <v>66</v>
      </c>
      <c r="E398" s="51" t="s">
        <v>63</v>
      </c>
      <c r="F398" s="22">
        <f>F399</f>
        <v>1503.9</v>
      </c>
      <c r="G398" s="22">
        <f t="shared" ref="G398:H401" si="150">G399</f>
        <v>1503.9</v>
      </c>
      <c r="H398" s="22">
        <f t="shared" si="150"/>
        <v>1503.9</v>
      </c>
    </row>
    <row r="399" spans="1:8" x14ac:dyDescent="0.25">
      <c r="A399" s="42" t="s">
        <v>19</v>
      </c>
      <c r="B399" s="42" t="s">
        <v>64</v>
      </c>
      <c r="C399" s="42" t="s">
        <v>66</v>
      </c>
      <c r="D399" s="42" t="s">
        <v>66</v>
      </c>
      <c r="E399" s="57" t="s">
        <v>65</v>
      </c>
      <c r="F399" s="22">
        <f>F400</f>
        <v>1503.9</v>
      </c>
      <c r="G399" s="22">
        <f t="shared" si="150"/>
        <v>1503.9</v>
      </c>
      <c r="H399" s="22">
        <f t="shared" si="150"/>
        <v>1503.9</v>
      </c>
    </row>
    <row r="400" spans="1:8" ht="46.8" x14ac:dyDescent="0.25">
      <c r="A400" s="42" t="s">
        <v>19</v>
      </c>
      <c r="B400" s="42" t="s">
        <v>64</v>
      </c>
      <c r="C400" s="43">
        <v>1200000000</v>
      </c>
      <c r="D400" s="42"/>
      <c r="E400" s="57" t="s">
        <v>195</v>
      </c>
      <c r="F400" s="22">
        <f>F401</f>
        <v>1503.9</v>
      </c>
      <c r="G400" s="22">
        <f t="shared" si="150"/>
        <v>1503.9</v>
      </c>
      <c r="H400" s="22">
        <f t="shared" si="150"/>
        <v>1503.9</v>
      </c>
    </row>
    <row r="401" spans="1:8" ht="31.2" x14ac:dyDescent="0.25">
      <c r="A401" s="42" t="s">
        <v>19</v>
      </c>
      <c r="B401" s="42" t="s">
        <v>64</v>
      </c>
      <c r="C401" s="43">
        <v>1240000000</v>
      </c>
      <c r="D401" s="42"/>
      <c r="E401" s="57" t="s">
        <v>138</v>
      </c>
      <c r="F401" s="22">
        <f>F402</f>
        <v>1503.9</v>
      </c>
      <c r="G401" s="22">
        <f t="shared" si="150"/>
        <v>1503.9</v>
      </c>
      <c r="H401" s="22">
        <f t="shared" si="150"/>
        <v>1503.9</v>
      </c>
    </row>
    <row r="402" spans="1:8" x14ac:dyDescent="0.25">
      <c r="A402" s="42" t="s">
        <v>19</v>
      </c>
      <c r="B402" s="42" t="s">
        <v>64</v>
      </c>
      <c r="C402" s="42">
        <v>1240300000</v>
      </c>
      <c r="D402" s="42"/>
      <c r="E402" s="57" t="s">
        <v>216</v>
      </c>
      <c r="F402" s="22">
        <f>F409+F406+F403</f>
        <v>1503.9</v>
      </c>
      <c r="G402" s="22">
        <f t="shared" ref="G402:H402" si="151">G409+G406+G403</f>
        <v>1503.9</v>
      </c>
      <c r="H402" s="22">
        <f t="shared" si="151"/>
        <v>1503.9</v>
      </c>
    </row>
    <row r="403" spans="1:8" ht="46.8" x14ac:dyDescent="0.25">
      <c r="A403" s="110" t="s">
        <v>19</v>
      </c>
      <c r="B403" s="110" t="s">
        <v>64</v>
      </c>
      <c r="C403" s="110">
        <v>1240310320</v>
      </c>
      <c r="D403" s="110"/>
      <c r="E403" s="74" t="s">
        <v>297</v>
      </c>
      <c r="F403" s="22">
        <f>F404</f>
        <v>471.4</v>
      </c>
      <c r="G403" s="22">
        <f t="shared" ref="G403:H404" si="152">G404</f>
        <v>471.4</v>
      </c>
      <c r="H403" s="22">
        <f t="shared" si="152"/>
        <v>471.4</v>
      </c>
    </row>
    <row r="404" spans="1:8" ht="31.2" x14ac:dyDescent="0.25">
      <c r="A404" s="110" t="s">
        <v>19</v>
      </c>
      <c r="B404" s="110" t="s">
        <v>64</v>
      </c>
      <c r="C404" s="110">
        <v>1240310320</v>
      </c>
      <c r="D404" s="112" t="s">
        <v>97</v>
      </c>
      <c r="E404" s="111" t="s">
        <v>98</v>
      </c>
      <c r="F404" s="22">
        <f>F405</f>
        <v>471.4</v>
      </c>
      <c r="G404" s="22">
        <f t="shared" si="152"/>
        <v>471.4</v>
      </c>
      <c r="H404" s="22">
        <f t="shared" si="152"/>
        <v>471.4</v>
      </c>
    </row>
    <row r="405" spans="1:8" ht="31.2" x14ac:dyDescent="0.25">
      <c r="A405" s="110" t="s">
        <v>19</v>
      </c>
      <c r="B405" s="110" t="s">
        <v>64</v>
      </c>
      <c r="C405" s="110">
        <v>1240310320</v>
      </c>
      <c r="D405" s="110">
        <v>630</v>
      </c>
      <c r="E405" s="111" t="s">
        <v>157</v>
      </c>
      <c r="F405" s="17">
        <v>471.4</v>
      </c>
      <c r="G405" s="17">
        <v>471.4</v>
      </c>
      <c r="H405" s="17">
        <v>471.4</v>
      </c>
    </row>
    <row r="406" spans="1:8" ht="46.8" x14ac:dyDescent="0.25">
      <c r="A406" s="106" t="s">
        <v>19</v>
      </c>
      <c r="B406" s="106" t="s">
        <v>64</v>
      </c>
      <c r="C406" s="106">
        <v>1240320400</v>
      </c>
      <c r="D406" s="106"/>
      <c r="E406" s="111" t="s">
        <v>298</v>
      </c>
      <c r="F406" s="22">
        <f>F407</f>
        <v>396</v>
      </c>
      <c r="G406" s="22">
        <f t="shared" ref="G406:H407" si="153">G407</f>
        <v>396</v>
      </c>
      <c r="H406" s="22">
        <f t="shared" si="153"/>
        <v>396</v>
      </c>
    </row>
    <row r="407" spans="1:8" ht="31.2" x14ac:dyDescent="0.25">
      <c r="A407" s="106" t="s">
        <v>19</v>
      </c>
      <c r="B407" s="106" t="s">
        <v>64</v>
      </c>
      <c r="C407" s="106">
        <v>1240320400</v>
      </c>
      <c r="D407" s="108" t="s">
        <v>69</v>
      </c>
      <c r="E407" s="107" t="s">
        <v>95</v>
      </c>
      <c r="F407" s="22">
        <f>F408</f>
        <v>396</v>
      </c>
      <c r="G407" s="22">
        <f t="shared" si="153"/>
        <v>396</v>
      </c>
      <c r="H407" s="22">
        <f t="shared" si="153"/>
        <v>396</v>
      </c>
    </row>
    <row r="408" spans="1:8" ht="31.2" x14ac:dyDescent="0.25">
      <c r="A408" s="106" t="s">
        <v>19</v>
      </c>
      <c r="B408" s="106" t="s">
        <v>64</v>
      </c>
      <c r="C408" s="106">
        <v>1240320400</v>
      </c>
      <c r="D408" s="106">
        <v>240</v>
      </c>
      <c r="E408" s="107" t="s">
        <v>254</v>
      </c>
      <c r="F408" s="22">
        <v>396</v>
      </c>
      <c r="G408" s="22">
        <v>396</v>
      </c>
      <c r="H408" s="22">
        <v>396</v>
      </c>
    </row>
    <row r="409" spans="1:8" ht="46.8" x14ac:dyDescent="0.25">
      <c r="A409" s="42" t="s">
        <v>19</v>
      </c>
      <c r="B409" s="42" t="s">
        <v>64</v>
      </c>
      <c r="C409" s="42" t="s">
        <v>160</v>
      </c>
      <c r="D409" s="42"/>
      <c r="E409" s="57" t="s">
        <v>159</v>
      </c>
      <c r="F409" s="22">
        <f>F410</f>
        <v>636.5</v>
      </c>
      <c r="G409" s="22">
        <f t="shared" ref="G409:H410" si="154">G410</f>
        <v>636.5</v>
      </c>
      <c r="H409" s="22">
        <f t="shared" si="154"/>
        <v>636.5</v>
      </c>
    </row>
    <row r="410" spans="1:8" ht="31.2" x14ac:dyDescent="0.25">
      <c r="A410" s="42" t="s">
        <v>19</v>
      </c>
      <c r="B410" s="42" t="s">
        <v>64</v>
      </c>
      <c r="C410" s="42" t="s">
        <v>160</v>
      </c>
      <c r="D410" s="108" t="s">
        <v>97</v>
      </c>
      <c r="E410" s="107" t="s">
        <v>98</v>
      </c>
      <c r="F410" s="22">
        <f>F411</f>
        <v>636.5</v>
      </c>
      <c r="G410" s="22">
        <f t="shared" si="154"/>
        <v>636.5</v>
      </c>
      <c r="H410" s="22">
        <f t="shared" si="154"/>
        <v>636.5</v>
      </c>
    </row>
    <row r="411" spans="1:8" ht="31.2" x14ac:dyDescent="0.25">
      <c r="A411" s="42" t="s">
        <v>19</v>
      </c>
      <c r="B411" s="42" t="s">
        <v>64</v>
      </c>
      <c r="C411" s="42" t="s">
        <v>160</v>
      </c>
      <c r="D411" s="106">
        <v>630</v>
      </c>
      <c r="E411" s="107" t="s">
        <v>157</v>
      </c>
      <c r="F411" s="22">
        <v>636.5</v>
      </c>
      <c r="G411" s="22">
        <v>636.5</v>
      </c>
      <c r="H411" s="22">
        <v>636.5</v>
      </c>
    </row>
    <row r="412" spans="1:8" x14ac:dyDescent="0.25">
      <c r="A412" s="16" t="s">
        <v>35</v>
      </c>
      <c r="B412" s="25" t="s">
        <v>66</v>
      </c>
      <c r="C412" s="25" t="s">
        <v>66</v>
      </c>
      <c r="D412" s="25" t="s">
        <v>66</v>
      </c>
      <c r="E412" s="44" t="s">
        <v>367</v>
      </c>
      <c r="F412" s="27">
        <f>F413+F429</f>
        <v>8343.5999999999985</v>
      </c>
      <c r="G412" s="27">
        <f>G413+G429</f>
        <v>8323.5999999999985</v>
      </c>
      <c r="H412" s="27">
        <f>H413+H429</f>
        <v>8323.5999999999985</v>
      </c>
    </row>
    <row r="413" spans="1:8" x14ac:dyDescent="0.25">
      <c r="A413" s="42" t="s">
        <v>35</v>
      </c>
      <c r="B413" s="42" t="s">
        <v>54</v>
      </c>
      <c r="C413" s="42" t="s">
        <v>66</v>
      </c>
      <c r="D413" s="42" t="s">
        <v>66</v>
      </c>
      <c r="E413" s="59" t="s">
        <v>20</v>
      </c>
      <c r="F413" s="22">
        <f>F414+F423</f>
        <v>8323.5999999999985</v>
      </c>
      <c r="G413" s="22">
        <f t="shared" ref="G413:H413" si="155">G414+G423</f>
        <v>8323.5999999999985</v>
      </c>
      <c r="H413" s="22">
        <f t="shared" si="155"/>
        <v>8323.5999999999985</v>
      </c>
    </row>
    <row r="414" spans="1:8" ht="33.75" customHeight="1" x14ac:dyDescent="0.25">
      <c r="A414" s="42" t="s">
        <v>35</v>
      </c>
      <c r="B414" s="42" t="s">
        <v>46</v>
      </c>
      <c r="C414" s="42" t="s">
        <v>66</v>
      </c>
      <c r="D414" s="42" t="s">
        <v>66</v>
      </c>
      <c r="E414" s="57" t="s">
        <v>7</v>
      </c>
      <c r="F414" s="22">
        <f>F415</f>
        <v>7323.5999999999995</v>
      </c>
      <c r="G414" s="22">
        <f t="shared" ref="G414:H417" si="156">G415</f>
        <v>7323.5999999999995</v>
      </c>
      <c r="H414" s="22">
        <f t="shared" si="156"/>
        <v>7323.5999999999995</v>
      </c>
    </row>
    <row r="415" spans="1:8" x14ac:dyDescent="0.25">
      <c r="A415" s="42" t="s">
        <v>35</v>
      </c>
      <c r="B415" s="42" t="s">
        <v>46</v>
      </c>
      <c r="C415" s="42">
        <v>9900000000</v>
      </c>
      <c r="D415" s="42"/>
      <c r="E415" s="57" t="s">
        <v>107</v>
      </c>
      <c r="F415" s="22">
        <f>F416</f>
        <v>7323.5999999999995</v>
      </c>
      <c r="G415" s="22">
        <f t="shared" si="156"/>
        <v>7323.5999999999995</v>
      </c>
      <c r="H415" s="22">
        <f t="shared" si="156"/>
        <v>7323.5999999999995</v>
      </c>
    </row>
    <row r="416" spans="1:8" ht="31.2" x14ac:dyDescent="0.25">
      <c r="A416" s="42" t="s">
        <v>35</v>
      </c>
      <c r="B416" s="42" t="s">
        <v>46</v>
      </c>
      <c r="C416" s="42">
        <v>9990000000</v>
      </c>
      <c r="D416" s="42"/>
      <c r="E416" s="57" t="s">
        <v>161</v>
      </c>
      <c r="F416" s="22">
        <f>F417</f>
        <v>7323.5999999999995</v>
      </c>
      <c r="G416" s="22">
        <f t="shared" si="156"/>
        <v>7323.5999999999995</v>
      </c>
      <c r="H416" s="22">
        <f t="shared" si="156"/>
        <v>7323.5999999999995</v>
      </c>
    </row>
    <row r="417" spans="1:8" ht="31.2" x14ac:dyDescent="0.25">
      <c r="A417" s="42" t="s">
        <v>35</v>
      </c>
      <c r="B417" s="42" t="s">
        <v>46</v>
      </c>
      <c r="C417" s="42">
        <v>9990200000</v>
      </c>
      <c r="D417" s="25"/>
      <c r="E417" s="57" t="s">
        <v>120</v>
      </c>
      <c r="F417" s="22">
        <f t="shared" ref="F417" si="157">F418</f>
        <v>7323.5999999999995</v>
      </c>
      <c r="G417" s="22">
        <f t="shared" si="156"/>
        <v>7323.5999999999995</v>
      </c>
      <c r="H417" s="22">
        <f>H418</f>
        <v>7323.5999999999995</v>
      </c>
    </row>
    <row r="418" spans="1:8" ht="46.8" x14ac:dyDescent="0.25">
      <c r="A418" s="42" t="s">
        <v>35</v>
      </c>
      <c r="B418" s="42" t="s">
        <v>46</v>
      </c>
      <c r="C418" s="42">
        <v>9990225000</v>
      </c>
      <c r="D418" s="42"/>
      <c r="E418" s="57" t="s">
        <v>121</v>
      </c>
      <c r="F418" s="22">
        <f>F419+F421</f>
        <v>7323.5999999999995</v>
      </c>
      <c r="G418" s="22">
        <f t="shared" ref="G418:H418" si="158">G419+G421</f>
        <v>7323.5999999999995</v>
      </c>
      <c r="H418" s="22">
        <f t="shared" si="158"/>
        <v>7323.5999999999995</v>
      </c>
    </row>
    <row r="419" spans="1:8" ht="62.4" x14ac:dyDescent="0.25">
      <c r="A419" s="42" t="s">
        <v>35</v>
      </c>
      <c r="B419" s="42" t="s">
        <v>46</v>
      </c>
      <c r="C419" s="42">
        <v>9990225000</v>
      </c>
      <c r="D419" s="42" t="s">
        <v>68</v>
      </c>
      <c r="E419" s="57" t="s">
        <v>1</v>
      </c>
      <c r="F419" s="22">
        <f>F420</f>
        <v>7248.2</v>
      </c>
      <c r="G419" s="22">
        <f t="shared" ref="G419:H419" si="159">G420</f>
        <v>7248.2</v>
      </c>
      <c r="H419" s="22">
        <f t="shared" si="159"/>
        <v>7248.2</v>
      </c>
    </row>
    <row r="420" spans="1:8" ht="31.2" x14ac:dyDescent="0.25">
      <c r="A420" s="42" t="s">
        <v>35</v>
      </c>
      <c r="B420" s="42" t="s">
        <v>46</v>
      </c>
      <c r="C420" s="42">
        <v>9990225000</v>
      </c>
      <c r="D420" s="42">
        <v>120</v>
      </c>
      <c r="E420" s="57" t="s">
        <v>256</v>
      </c>
      <c r="F420" s="22">
        <v>7248.2</v>
      </c>
      <c r="G420" s="22">
        <v>7248.2</v>
      </c>
      <c r="H420" s="22">
        <v>7248.2</v>
      </c>
    </row>
    <row r="421" spans="1:8" x14ac:dyDescent="0.25">
      <c r="A421" s="42" t="s">
        <v>35</v>
      </c>
      <c r="B421" s="42" t="s">
        <v>46</v>
      </c>
      <c r="C421" s="42">
        <v>9990225000</v>
      </c>
      <c r="D421" s="42" t="s">
        <v>70</v>
      </c>
      <c r="E421" s="57" t="s">
        <v>71</v>
      </c>
      <c r="F421" s="22">
        <f>F422</f>
        <v>75.400000000000006</v>
      </c>
      <c r="G421" s="22">
        <f t="shared" ref="G421" si="160">G422</f>
        <v>75.400000000000006</v>
      </c>
      <c r="H421" s="22">
        <f>H422</f>
        <v>75.400000000000006</v>
      </c>
    </row>
    <row r="422" spans="1:8" x14ac:dyDescent="0.25">
      <c r="A422" s="42" t="s">
        <v>35</v>
      </c>
      <c r="B422" s="42" t="s">
        <v>46</v>
      </c>
      <c r="C422" s="42">
        <v>9990225000</v>
      </c>
      <c r="D422" s="42">
        <v>850</v>
      </c>
      <c r="E422" s="57" t="s">
        <v>102</v>
      </c>
      <c r="F422" s="22">
        <v>75.400000000000006</v>
      </c>
      <c r="G422" s="22">
        <v>75.400000000000006</v>
      </c>
      <c r="H422" s="22">
        <v>75.400000000000006</v>
      </c>
    </row>
    <row r="423" spans="1:8" x14ac:dyDescent="0.25">
      <c r="A423" s="42" t="s">
        <v>35</v>
      </c>
      <c r="B423" s="42" t="s">
        <v>47</v>
      </c>
      <c r="C423" s="42"/>
      <c r="D423" s="42"/>
      <c r="E423" s="57" t="s">
        <v>8</v>
      </c>
      <c r="F423" s="22">
        <f>F424</f>
        <v>1000</v>
      </c>
      <c r="G423" s="22">
        <f t="shared" ref="G423:H427" si="161">G424</f>
        <v>1000</v>
      </c>
      <c r="H423" s="22">
        <f t="shared" si="161"/>
        <v>1000</v>
      </c>
    </row>
    <row r="424" spans="1:8" x14ac:dyDescent="0.25">
      <c r="A424" s="42" t="s">
        <v>35</v>
      </c>
      <c r="B424" s="42" t="s">
        <v>47</v>
      </c>
      <c r="C424" s="42">
        <v>9900000000</v>
      </c>
      <c r="D424" s="42"/>
      <c r="E424" s="57" t="s">
        <v>107</v>
      </c>
      <c r="F424" s="22">
        <f>F425</f>
        <v>1000</v>
      </c>
      <c r="G424" s="22">
        <f t="shared" si="161"/>
        <v>1000</v>
      </c>
      <c r="H424" s="22">
        <f t="shared" si="161"/>
        <v>1000</v>
      </c>
    </row>
    <row r="425" spans="1:8" x14ac:dyDescent="0.25">
      <c r="A425" s="42" t="s">
        <v>35</v>
      </c>
      <c r="B425" s="42" t="s">
        <v>47</v>
      </c>
      <c r="C425" s="42">
        <v>9910000000</v>
      </c>
      <c r="D425" s="42"/>
      <c r="E425" s="57" t="s">
        <v>8</v>
      </c>
      <c r="F425" s="22">
        <f>F426</f>
        <v>1000</v>
      </c>
      <c r="G425" s="22">
        <f t="shared" si="161"/>
        <v>1000</v>
      </c>
      <c r="H425" s="22">
        <f t="shared" si="161"/>
        <v>1000</v>
      </c>
    </row>
    <row r="426" spans="1:8" x14ac:dyDescent="0.25">
      <c r="A426" s="42" t="s">
        <v>35</v>
      </c>
      <c r="B426" s="42" t="s">
        <v>47</v>
      </c>
      <c r="C426" s="42">
        <v>9910020000</v>
      </c>
      <c r="D426" s="42"/>
      <c r="E426" s="57" t="s">
        <v>429</v>
      </c>
      <c r="F426" s="22">
        <f>F427</f>
        <v>1000</v>
      </c>
      <c r="G426" s="22">
        <f t="shared" si="161"/>
        <v>1000</v>
      </c>
      <c r="H426" s="22">
        <f t="shared" si="161"/>
        <v>1000</v>
      </c>
    </row>
    <row r="427" spans="1:8" x14ac:dyDescent="0.25">
      <c r="A427" s="42" t="s">
        <v>35</v>
      </c>
      <c r="B427" s="42" t="s">
        <v>47</v>
      </c>
      <c r="C427" s="42">
        <v>9910020000</v>
      </c>
      <c r="D427" s="43" t="s">
        <v>70</v>
      </c>
      <c r="E427" s="57" t="s">
        <v>71</v>
      </c>
      <c r="F427" s="22">
        <f>F428</f>
        <v>1000</v>
      </c>
      <c r="G427" s="22">
        <f t="shared" si="161"/>
        <v>1000</v>
      </c>
      <c r="H427" s="22">
        <f t="shared" si="161"/>
        <v>1000</v>
      </c>
    </row>
    <row r="428" spans="1:8" x14ac:dyDescent="0.25">
      <c r="A428" s="42" t="s">
        <v>35</v>
      </c>
      <c r="B428" s="42" t="s">
        <v>47</v>
      </c>
      <c r="C428" s="42">
        <v>9910020000</v>
      </c>
      <c r="D428" s="2" t="s">
        <v>179</v>
      </c>
      <c r="E428" s="60" t="s">
        <v>180</v>
      </c>
      <c r="F428" s="22">
        <v>1000</v>
      </c>
      <c r="G428" s="22">
        <v>1000</v>
      </c>
      <c r="H428" s="22">
        <v>1000</v>
      </c>
    </row>
    <row r="429" spans="1:8" x14ac:dyDescent="0.25">
      <c r="A429" s="82" t="s">
        <v>35</v>
      </c>
      <c r="B429" s="82" t="s">
        <v>262</v>
      </c>
      <c r="C429" s="82" t="s">
        <v>66</v>
      </c>
      <c r="D429" s="82" t="s">
        <v>66</v>
      </c>
      <c r="E429" s="74" t="s">
        <v>263</v>
      </c>
      <c r="F429" s="22">
        <f t="shared" ref="F429:F434" si="162">F430</f>
        <v>20</v>
      </c>
      <c r="G429" s="22">
        <f t="shared" ref="G429:H429" si="163">G430</f>
        <v>0</v>
      </c>
      <c r="H429" s="22">
        <f t="shared" si="163"/>
        <v>0</v>
      </c>
    </row>
    <row r="430" spans="1:8" ht="31.2" x14ac:dyDescent="0.25">
      <c r="A430" s="82" t="s">
        <v>35</v>
      </c>
      <c r="B430" s="82" t="s">
        <v>264</v>
      </c>
      <c r="C430" s="82" t="s">
        <v>66</v>
      </c>
      <c r="D430" s="82" t="s">
        <v>66</v>
      </c>
      <c r="E430" s="74" t="s">
        <v>265</v>
      </c>
      <c r="F430" s="22">
        <f t="shared" si="162"/>
        <v>20</v>
      </c>
      <c r="G430" s="22">
        <f t="shared" ref="G430:H434" si="164">G431</f>
        <v>0</v>
      </c>
      <c r="H430" s="22">
        <f t="shared" si="164"/>
        <v>0</v>
      </c>
    </row>
    <row r="431" spans="1:8" x14ac:dyDescent="0.25">
      <c r="A431" s="82" t="s">
        <v>35</v>
      </c>
      <c r="B431" s="82" t="s">
        <v>264</v>
      </c>
      <c r="C431" s="82">
        <v>9900000000</v>
      </c>
      <c r="D431" s="82"/>
      <c r="E431" s="74" t="s">
        <v>107</v>
      </c>
      <c r="F431" s="22">
        <f t="shared" si="162"/>
        <v>20</v>
      </c>
      <c r="G431" s="22">
        <f t="shared" si="164"/>
        <v>0</v>
      </c>
      <c r="H431" s="22">
        <f t="shared" si="164"/>
        <v>0</v>
      </c>
    </row>
    <row r="432" spans="1:8" ht="31.2" x14ac:dyDescent="0.25">
      <c r="A432" s="82" t="s">
        <v>35</v>
      </c>
      <c r="B432" s="82" t="s">
        <v>264</v>
      </c>
      <c r="C432" s="82">
        <v>9930000000</v>
      </c>
      <c r="D432" s="82"/>
      <c r="E432" s="74" t="s">
        <v>173</v>
      </c>
      <c r="F432" s="22">
        <f t="shared" si="162"/>
        <v>20</v>
      </c>
      <c r="G432" s="22">
        <f t="shared" si="164"/>
        <v>0</v>
      </c>
      <c r="H432" s="22">
        <f t="shared" si="164"/>
        <v>0</v>
      </c>
    </row>
    <row r="433" spans="1:8" x14ac:dyDescent="0.25">
      <c r="A433" s="82" t="s">
        <v>35</v>
      </c>
      <c r="B433" s="82" t="s">
        <v>264</v>
      </c>
      <c r="C433" s="82">
        <v>9930020500</v>
      </c>
      <c r="D433" s="82"/>
      <c r="E433" s="74" t="s">
        <v>266</v>
      </c>
      <c r="F433" s="22">
        <f t="shared" si="162"/>
        <v>20</v>
      </c>
      <c r="G433" s="22">
        <f t="shared" si="164"/>
        <v>0</v>
      </c>
      <c r="H433" s="22">
        <f t="shared" si="164"/>
        <v>0</v>
      </c>
    </row>
    <row r="434" spans="1:8" x14ac:dyDescent="0.25">
      <c r="A434" s="82" t="s">
        <v>35</v>
      </c>
      <c r="B434" s="82" t="s">
        <v>264</v>
      </c>
      <c r="C434" s="82">
        <v>9930020500</v>
      </c>
      <c r="D434" s="82" t="s">
        <v>267</v>
      </c>
      <c r="E434" s="74" t="s">
        <v>268</v>
      </c>
      <c r="F434" s="22">
        <f t="shared" si="162"/>
        <v>20</v>
      </c>
      <c r="G434" s="22">
        <f t="shared" si="164"/>
        <v>0</v>
      </c>
      <c r="H434" s="22">
        <f t="shared" si="164"/>
        <v>0</v>
      </c>
    </row>
    <row r="435" spans="1:8" x14ac:dyDescent="0.25">
      <c r="A435" s="82" t="s">
        <v>35</v>
      </c>
      <c r="B435" s="82" t="s">
        <v>264</v>
      </c>
      <c r="C435" s="82">
        <v>9930020500</v>
      </c>
      <c r="D435" s="1" t="s">
        <v>269</v>
      </c>
      <c r="E435" s="86" t="s">
        <v>266</v>
      </c>
      <c r="F435" s="22">
        <v>20</v>
      </c>
      <c r="G435" s="22">
        <v>0</v>
      </c>
      <c r="H435" s="22">
        <v>0</v>
      </c>
    </row>
    <row r="436" spans="1:8" ht="31.2" x14ac:dyDescent="0.25">
      <c r="A436" s="16" t="s">
        <v>33</v>
      </c>
      <c r="B436" s="25" t="s">
        <v>66</v>
      </c>
      <c r="C436" s="25" t="s">
        <v>66</v>
      </c>
      <c r="D436" s="25" t="s">
        <v>66</v>
      </c>
      <c r="E436" s="44" t="s">
        <v>392</v>
      </c>
      <c r="F436" s="27">
        <f>F437+F454+F462+F470</f>
        <v>15064.3</v>
      </c>
      <c r="G436" s="27">
        <f>G437+G454+G462+G470</f>
        <v>14468</v>
      </c>
      <c r="H436" s="27">
        <f>H437+H454+H462+H470</f>
        <v>11719.2</v>
      </c>
    </row>
    <row r="437" spans="1:8" x14ac:dyDescent="0.25">
      <c r="A437" s="43" t="s">
        <v>33</v>
      </c>
      <c r="B437" s="43" t="s">
        <v>54</v>
      </c>
      <c r="C437" s="43" t="s">
        <v>66</v>
      </c>
      <c r="D437" s="43" t="s">
        <v>66</v>
      </c>
      <c r="E437" s="59" t="s">
        <v>20</v>
      </c>
      <c r="F437" s="22">
        <f>F438</f>
        <v>7649</v>
      </c>
      <c r="G437" s="22">
        <f t="shared" ref="G437:H437" si="165">G438</f>
        <v>7705.3</v>
      </c>
      <c r="H437" s="22">
        <f t="shared" si="165"/>
        <v>7752</v>
      </c>
    </row>
    <row r="438" spans="1:8" x14ac:dyDescent="0.25">
      <c r="A438" s="43" t="s">
        <v>33</v>
      </c>
      <c r="B438" s="43" t="s">
        <v>60</v>
      </c>
      <c r="C438" s="43" t="s">
        <v>66</v>
      </c>
      <c r="D438" s="43" t="s">
        <v>66</v>
      </c>
      <c r="E438" s="57" t="s">
        <v>23</v>
      </c>
      <c r="F438" s="22">
        <f>F439+F448</f>
        <v>7649</v>
      </c>
      <c r="G438" s="22">
        <f>G439+G448</f>
        <v>7705.3</v>
      </c>
      <c r="H438" s="22">
        <f>H439+H448</f>
        <v>7752</v>
      </c>
    </row>
    <row r="439" spans="1:8" ht="46.8" x14ac:dyDescent="0.25">
      <c r="A439" s="43" t="s">
        <v>33</v>
      </c>
      <c r="B439" s="43" t="s">
        <v>60</v>
      </c>
      <c r="C439" s="43">
        <v>1600000000</v>
      </c>
      <c r="D439" s="43"/>
      <c r="E439" s="57" t="s">
        <v>116</v>
      </c>
      <c r="F439" s="22">
        <f>F440</f>
        <v>2398.1999999999998</v>
      </c>
      <c r="G439" s="22">
        <f t="shared" ref="G439:H439" si="166">G440</f>
        <v>2454.5</v>
      </c>
      <c r="H439" s="22">
        <f t="shared" si="166"/>
        <v>2501.1999999999998</v>
      </c>
    </row>
    <row r="440" spans="1:8" ht="31.2" x14ac:dyDescent="0.25">
      <c r="A440" s="43" t="s">
        <v>33</v>
      </c>
      <c r="B440" s="43" t="s">
        <v>60</v>
      </c>
      <c r="C440" s="43">
        <v>1620000000</v>
      </c>
      <c r="D440" s="43"/>
      <c r="E440" s="57" t="s">
        <v>109</v>
      </c>
      <c r="F440" s="22">
        <f>F441</f>
        <v>2398.1999999999998</v>
      </c>
      <c r="G440" s="22">
        <f t="shared" ref="G440:H440" si="167">G441</f>
        <v>2454.5</v>
      </c>
      <c r="H440" s="22">
        <f t="shared" si="167"/>
        <v>2501.1999999999998</v>
      </c>
    </row>
    <row r="441" spans="1:8" x14ac:dyDescent="0.25">
      <c r="A441" s="43" t="s">
        <v>33</v>
      </c>
      <c r="B441" s="43" t="s">
        <v>60</v>
      </c>
      <c r="C441" s="43">
        <v>1620100000</v>
      </c>
      <c r="D441" s="43"/>
      <c r="E441" s="57" t="s">
        <v>110</v>
      </c>
      <c r="F441" s="22">
        <f>F442+F445</f>
        <v>2398.1999999999998</v>
      </c>
      <c r="G441" s="22">
        <f t="shared" ref="G441:H441" si="168">G442+G445</f>
        <v>2454.5</v>
      </c>
      <c r="H441" s="22">
        <f t="shared" si="168"/>
        <v>2501.1999999999998</v>
      </c>
    </row>
    <row r="442" spans="1:8" x14ac:dyDescent="0.25">
      <c r="A442" s="43" t="s">
        <v>33</v>
      </c>
      <c r="B442" s="43" t="s">
        <v>60</v>
      </c>
      <c r="C442" s="43">
        <v>1620120210</v>
      </c>
      <c r="D442" s="19"/>
      <c r="E442" s="57" t="s">
        <v>111</v>
      </c>
      <c r="F442" s="22">
        <f>F443</f>
        <v>2272.1999999999998</v>
      </c>
      <c r="G442" s="22">
        <f t="shared" ref="G442:H443" si="169">G443</f>
        <v>2328.5</v>
      </c>
      <c r="H442" s="22">
        <f t="shared" si="169"/>
        <v>2375.1999999999998</v>
      </c>
    </row>
    <row r="443" spans="1:8" ht="31.2" x14ac:dyDescent="0.25">
      <c r="A443" s="43" t="s">
        <v>33</v>
      </c>
      <c r="B443" s="43" t="s">
        <v>60</v>
      </c>
      <c r="C443" s="43">
        <v>1620120210</v>
      </c>
      <c r="D443" s="43" t="s">
        <v>69</v>
      </c>
      <c r="E443" s="57" t="s">
        <v>95</v>
      </c>
      <c r="F443" s="22">
        <f>F444</f>
        <v>2272.1999999999998</v>
      </c>
      <c r="G443" s="22">
        <f t="shared" si="169"/>
        <v>2328.5</v>
      </c>
      <c r="H443" s="22">
        <f t="shared" si="169"/>
        <v>2375.1999999999998</v>
      </c>
    </row>
    <row r="444" spans="1:8" ht="31.2" x14ac:dyDescent="0.25">
      <c r="A444" s="43" t="s">
        <v>33</v>
      </c>
      <c r="B444" s="43" t="s">
        <v>60</v>
      </c>
      <c r="C444" s="43">
        <v>1620120210</v>
      </c>
      <c r="D444" s="42">
        <v>240</v>
      </c>
      <c r="E444" s="57" t="s">
        <v>254</v>
      </c>
      <c r="F444" s="22">
        <v>2272.1999999999998</v>
      </c>
      <c r="G444" s="22">
        <v>2328.5</v>
      </c>
      <c r="H444" s="22">
        <v>2375.1999999999998</v>
      </c>
    </row>
    <row r="445" spans="1:8" ht="31.2" x14ac:dyDescent="0.25">
      <c r="A445" s="43" t="s">
        <v>33</v>
      </c>
      <c r="B445" s="43" t="s">
        <v>60</v>
      </c>
      <c r="C445" s="43">
        <v>1620120220</v>
      </c>
      <c r="D445" s="42"/>
      <c r="E445" s="57" t="s">
        <v>108</v>
      </c>
      <c r="F445" s="22">
        <f>F446</f>
        <v>126</v>
      </c>
      <c r="G445" s="22">
        <f t="shared" ref="G445:H445" si="170">G446</f>
        <v>126</v>
      </c>
      <c r="H445" s="22">
        <f t="shared" si="170"/>
        <v>126</v>
      </c>
    </row>
    <row r="446" spans="1:8" ht="31.2" x14ac:dyDescent="0.25">
      <c r="A446" s="43" t="s">
        <v>33</v>
      </c>
      <c r="B446" s="43" t="s">
        <v>60</v>
      </c>
      <c r="C446" s="43">
        <v>1620120220</v>
      </c>
      <c r="D446" s="43" t="s">
        <v>69</v>
      </c>
      <c r="E446" s="57" t="s">
        <v>95</v>
      </c>
      <c r="F446" s="22">
        <f>F447</f>
        <v>126</v>
      </c>
      <c r="G446" s="22">
        <f t="shared" ref="G446:H446" si="171">G447</f>
        <v>126</v>
      </c>
      <c r="H446" s="22">
        <f t="shared" si="171"/>
        <v>126</v>
      </c>
    </row>
    <row r="447" spans="1:8" ht="31.2" x14ac:dyDescent="0.25">
      <c r="A447" s="43" t="s">
        <v>33</v>
      </c>
      <c r="B447" s="43" t="s">
        <v>60</v>
      </c>
      <c r="C447" s="43">
        <v>1620120220</v>
      </c>
      <c r="D447" s="42">
        <v>240</v>
      </c>
      <c r="E447" s="57" t="s">
        <v>254</v>
      </c>
      <c r="F447" s="22">
        <v>126</v>
      </c>
      <c r="G447" s="22">
        <v>126</v>
      </c>
      <c r="H447" s="22">
        <v>126</v>
      </c>
    </row>
    <row r="448" spans="1:8" x14ac:dyDescent="0.25">
      <c r="A448" s="43" t="s">
        <v>33</v>
      </c>
      <c r="B448" s="43" t="s">
        <v>60</v>
      </c>
      <c r="C448" s="43" t="s">
        <v>112</v>
      </c>
      <c r="D448" s="43" t="s">
        <v>66</v>
      </c>
      <c r="E448" s="57" t="s">
        <v>107</v>
      </c>
      <c r="F448" s="22">
        <f>F449</f>
        <v>5250.8</v>
      </c>
      <c r="G448" s="22">
        <f t="shared" ref="G448:H448" si="172">G449</f>
        <v>5250.8</v>
      </c>
      <c r="H448" s="22">
        <f t="shared" si="172"/>
        <v>5250.8</v>
      </c>
    </row>
    <row r="449" spans="1:8" ht="31.2" x14ac:dyDescent="0.25">
      <c r="A449" s="43" t="s">
        <v>33</v>
      </c>
      <c r="B449" s="43" t="s">
        <v>60</v>
      </c>
      <c r="C449" s="42">
        <v>9990000000</v>
      </c>
      <c r="D449" s="42"/>
      <c r="E449" s="57" t="s">
        <v>161</v>
      </c>
      <c r="F449" s="22">
        <f>F450</f>
        <v>5250.8</v>
      </c>
      <c r="G449" s="22">
        <f t="shared" ref="G449:H451" si="173">G450</f>
        <v>5250.8</v>
      </c>
      <c r="H449" s="22">
        <f t="shared" si="173"/>
        <v>5250.8</v>
      </c>
    </row>
    <row r="450" spans="1:8" ht="31.2" x14ac:dyDescent="0.25">
      <c r="A450" s="43" t="s">
        <v>33</v>
      </c>
      <c r="B450" s="43" t="s">
        <v>60</v>
      </c>
      <c r="C450" s="42">
        <v>9990200000</v>
      </c>
      <c r="D450" s="25"/>
      <c r="E450" s="57" t="s">
        <v>120</v>
      </c>
      <c r="F450" s="22">
        <f>F451</f>
        <v>5250.8</v>
      </c>
      <c r="G450" s="22">
        <f t="shared" si="173"/>
        <v>5250.8</v>
      </c>
      <c r="H450" s="22">
        <f t="shared" si="173"/>
        <v>5250.8</v>
      </c>
    </row>
    <row r="451" spans="1:8" ht="46.8" x14ac:dyDescent="0.25">
      <c r="A451" s="43" t="s">
        <v>33</v>
      </c>
      <c r="B451" s="43" t="s">
        <v>60</v>
      </c>
      <c r="C451" s="42">
        <v>9990225000</v>
      </c>
      <c r="D451" s="42"/>
      <c r="E451" s="57" t="s">
        <v>121</v>
      </c>
      <c r="F451" s="22">
        <f>F452</f>
        <v>5250.8</v>
      </c>
      <c r="G451" s="22">
        <f t="shared" si="173"/>
        <v>5250.8</v>
      </c>
      <c r="H451" s="22">
        <f t="shared" si="173"/>
        <v>5250.8</v>
      </c>
    </row>
    <row r="452" spans="1:8" ht="62.4" x14ac:dyDescent="0.25">
      <c r="A452" s="43" t="s">
        <v>33</v>
      </c>
      <c r="B452" s="43" t="s">
        <v>60</v>
      </c>
      <c r="C452" s="42">
        <v>9990225000</v>
      </c>
      <c r="D452" s="43" t="s">
        <v>68</v>
      </c>
      <c r="E452" s="57" t="s">
        <v>1</v>
      </c>
      <c r="F452" s="22">
        <f>F453</f>
        <v>5250.8</v>
      </c>
      <c r="G452" s="22">
        <f t="shared" ref="G452:H452" si="174">G453</f>
        <v>5250.8</v>
      </c>
      <c r="H452" s="22">
        <f t="shared" si="174"/>
        <v>5250.8</v>
      </c>
    </row>
    <row r="453" spans="1:8" ht="31.2" x14ac:dyDescent="0.25">
      <c r="A453" s="43" t="s">
        <v>33</v>
      </c>
      <c r="B453" s="43" t="s">
        <v>60</v>
      </c>
      <c r="C453" s="42">
        <v>9990225000</v>
      </c>
      <c r="D453" s="42">
        <v>120</v>
      </c>
      <c r="E453" s="57" t="s">
        <v>256</v>
      </c>
      <c r="F453" s="22">
        <v>5250.8</v>
      </c>
      <c r="G453" s="22">
        <v>5250.8</v>
      </c>
      <c r="H453" s="22">
        <v>5250.8</v>
      </c>
    </row>
    <row r="454" spans="1:8" x14ac:dyDescent="0.25">
      <c r="A454" s="43" t="s">
        <v>33</v>
      </c>
      <c r="B454" s="43" t="s">
        <v>56</v>
      </c>
      <c r="C454" s="43" t="s">
        <v>66</v>
      </c>
      <c r="D454" s="43" t="s">
        <v>66</v>
      </c>
      <c r="E454" s="57" t="s">
        <v>25</v>
      </c>
      <c r="F454" s="22">
        <f t="shared" ref="F454:H460" si="175">F455</f>
        <v>300</v>
      </c>
      <c r="G454" s="22">
        <f t="shared" si="175"/>
        <v>300</v>
      </c>
      <c r="H454" s="22">
        <f t="shared" si="175"/>
        <v>0</v>
      </c>
    </row>
    <row r="455" spans="1:8" x14ac:dyDescent="0.25">
      <c r="A455" s="43" t="s">
        <v>33</v>
      </c>
      <c r="B455" s="43" t="s">
        <v>48</v>
      </c>
      <c r="C455" s="43" t="s">
        <v>66</v>
      </c>
      <c r="D455" s="43" t="s">
        <v>66</v>
      </c>
      <c r="E455" s="57" t="s">
        <v>26</v>
      </c>
      <c r="F455" s="22">
        <f t="shared" si="175"/>
        <v>300</v>
      </c>
      <c r="G455" s="22">
        <f t="shared" si="175"/>
        <v>300</v>
      </c>
      <c r="H455" s="22">
        <f t="shared" si="175"/>
        <v>0</v>
      </c>
    </row>
    <row r="456" spans="1:8" ht="46.8" x14ac:dyDescent="0.25">
      <c r="A456" s="43" t="s">
        <v>33</v>
      </c>
      <c r="B456" s="43" t="s">
        <v>48</v>
      </c>
      <c r="C456" s="43">
        <v>1600000000</v>
      </c>
      <c r="D456" s="43"/>
      <c r="E456" s="57" t="s">
        <v>116</v>
      </c>
      <c r="F456" s="22">
        <f t="shared" si="175"/>
        <v>300</v>
      </c>
      <c r="G456" s="22">
        <f t="shared" si="175"/>
        <v>300</v>
      </c>
      <c r="H456" s="22">
        <f t="shared" si="175"/>
        <v>0</v>
      </c>
    </row>
    <row r="457" spans="1:8" ht="31.2" x14ac:dyDescent="0.25">
      <c r="A457" s="43" t="s">
        <v>33</v>
      </c>
      <c r="B457" s="43" t="s">
        <v>48</v>
      </c>
      <c r="C457" s="43">
        <v>1620000000</v>
      </c>
      <c r="D457" s="43"/>
      <c r="E457" s="57" t="s">
        <v>109</v>
      </c>
      <c r="F457" s="22">
        <f t="shared" si="175"/>
        <v>300</v>
      </c>
      <c r="G457" s="22">
        <f t="shared" si="175"/>
        <v>300</v>
      </c>
      <c r="H457" s="22">
        <f t="shared" si="175"/>
        <v>0</v>
      </c>
    </row>
    <row r="458" spans="1:8" x14ac:dyDescent="0.25">
      <c r="A458" s="43" t="s">
        <v>33</v>
      </c>
      <c r="B458" s="43" t="s">
        <v>48</v>
      </c>
      <c r="C458" s="43">
        <v>1620100000</v>
      </c>
      <c r="D458" s="43"/>
      <c r="E458" s="57" t="s">
        <v>110</v>
      </c>
      <c r="F458" s="22">
        <f t="shared" si="175"/>
        <v>300</v>
      </c>
      <c r="G458" s="22">
        <f t="shared" si="175"/>
        <v>300</v>
      </c>
      <c r="H458" s="22">
        <f t="shared" si="175"/>
        <v>0</v>
      </c>
    </row>
    <row r="459" spans="1:8" ht="31.2" x14ac:dyDescent="0.25">
      <c r="A459" s="43" t="s">
        <v>33</v>
      </c>
      <c r="B459" s="43" t="s">
        <v>48</v>
      </c>
      <c r="C459" s="43">
        <v>1620120240</v>
      </c>
      <c r="D459" s="43"/>
      <c r="E459" s="57" t="s">
        <v>113</v>
      </c>
      <c r="F459" s="22">
        <f t="shared" si="175"/>
        <v>300</v>
      </c>
      <c r="G459" s="22">
        <f t="shared" si="175"/>
        <v>300</v>
      </c>
      <c r="H459" s="22">
        <f t="shared" si="175"/>
        <v>0</v>
      </c>
    </row>
    <row r="460" spans="1:8" ht="31.2" x14ac:dyDescent="0.25">
      <c r="A460" s="43" t="s">
        <v>33</v>
      </c>
      <c r="B460" s="43" t="s">
        <v>48</v>
      </c>
      <c r="C460" s="43">
        <v>1620120240</v>
      </c>
      <c r="D460" s="43" t="s">
        <v>69</v>
      </c>
      <c r="E460" s="57" t="s">
        <v>95</v>
      </c>
      <c r="F460" s="22">
        <f t="shared" si="175"/>
        <v>300</v>
      </c>
      <c r="G460" s="22">
        <f t="shared" si="175"/>
        <v>300</v>
      </c>
      <c r="H460" s="22">
        <f t="shared" si="175"/>
        <v>0</v>
      </c>
    </row>
    <row r="461" spans="1:8" ht="31.2" x14ac:dyDescent="0.25">
      <c r="A461" s="43" t="s">
        <v>33</v>
      </c>
      <c r="B461" s="43" t="s">
        <v>48</v>
      </c>
      <c r="C461" s="43">
        <v>1620120240</v>
      </c>
      <c r="D461" s="42">
        <v>240</v>
      </c>
      <c r="E461" s="57" t="s">
        <v>254</v>
      </c>
      <c r="F461" s="22">
        <v>300</v>
      </c>
      <c r="G461" s="22">
        <v>300</v>
      </c>
      <c r="H461" s="22">
        <v>0</v>
      </c>
    </row>
    <row r="462" spans="1:8" x14ac:dyDescent="0.25">
      <c r="A462" s="43" t="s">
        <v>33</v>
      </c>
      <c r="B462" s="43" t="s">
        <v>57</v>
      </c>
      <c r="C462" s="43" t="s">
        <v>66</v>
      </c>
      <c r="D462" s="43" t="s">
        <v>66</v>
      </c>
      <c r="E462" s="57" t="s">
        <v>27</v>
      </c>
      <c r="F462" s="22">
        <f t="shared" ref="F462:H468" si="176">F463</f>
        <v>2221.4</v>
      </c>
      <c r="G462" s="22">
        <f t="shared" si="176"/>
        <v>2165.1</v>
      </c>
      <c r="H462" s="22">
        <f t="shared" si="176"/>
        <v>1818.4</v>
      </c>
    </row>
    <row r="463" spans="1:8" x14ac:dyDescent="0.25">
      <c r="A463" s="43" t="s">
        <v>33</v>
      </c>
      <c r="B463" s="43" t="s">
        <v>4</v>
      </c>
      <c r="C463" s="43" t="s">
        <v>66</v>
      </c>
      <c r="D463" s="43" t="s">
        <v>66</v>
      </c>
      <c r="E463" s="57" t="s">
        <v>5</v>
      </c>
      <c r="F463" s="22">
        <f t="shared" si="176"/>
        <v>2221.4</v>
      </c>
      <c r="G463" s="22">
        <f t="shared" si="176"/>
        <v>2165.1</v>
      </c>
      <c r="H463" s="22">
        <f t="shared" si="176"/>
        <v>1818.4</v>
      </c>
    </row>
    <row r="464" spans="1:8" ht="46.8" x14ac:dyDescent="0.25">
      <c r="A464" s="43" t="s">
        <v>33</v>
      </c>
      <c r="B464" s="43" t="s">
        <v>4</v>
      </c>
      <c r="C464" s="43">
        <v>1600000000</v>
      </c>
      <c r="D464" s="43"/>
      <c r="E464" s="57" t="s">
        <v>116</v>
      </c>
      <c r="F464" s="22">
        <f t="shared" si="176"/>
        <v>2221.4</v>
      </c>
      <c r="G464" s="22">
        <f t="shared" si="176"/>
        <v>2165.1</v>
      </c>
      <c r="H464" s="22">
        <f t="shared" si="176"/>
        <v>1818.4</v>
      </c>
    </row>
    <row r="465" spans="1:8" ht="31.2" x14ac:dyDescent="0.25">
      <c r="A465" s="43" t="s">
        <v>33</v>
      </c>
      <c r="B465" s="43" t="s">
        <v>4</v>
      </c>
      <c r="C465" s="43">
        <v>1620000000</v>
      </c>
      <c r="D465" s="43"/>
      <c r="E465" s="57" t="s">
        <v>109</v>
      </c>
      <c r="F465" s="22">
        <f t="shared" si="176"/>
        <v>2221.4</v>
      </c>
      <c r="G465" s="22">
        <f t="shared" si="176"/>
        <v>2165.1</v>
      </c>
      <c r="H465" s="22">
        <f t="shared" si="176"/>
        <v>1818.4</v>
      </c>
    </row>
    <row r="466" spans="1:8" x14ac:dyDescent="0.25">
      <c r="A466" s="43" t="s">
        <v>33</v>
      </c>
      <c r="B466" s="43" t="s">
        <v>4</v>
      </c>
      <c r="C466" s="43">
        <v>1620100000</v>
      </c>
      <c r="D466" s="43"/>
      <c r="E466" s="57" t="s">
        <v>110</v>
      </c>
      <c r="F466" s="22">
        <f t="shared" si="176"/>
        <v>2221.4</v>
      </c>
      <c r="G466" s="22">
        <f t="shared" si="176"/>
        <v>2165.1</v>
      </c>
      <c r="H466" s="22">
        <f t="shared" si="176"/>
        <v>1818.4</v>
      </c>
    </row>
    <row r="467" spans="1:8" ht="46.8" x14ac:dyDescent="0.25">
      <c r="A467" s="43" t="s">
        <v>33</v>
      </c>
      <c r="B467" s="43" t="s">
        <v>4</v>
      </c>
      <c r="C467" s="43">
        <v>1620120230</v>
      </c>
      <c r="D467" s="43"/>
      <c r="E467" s="57" t="s">
        <v>115</v>
      </c>
      <c r="F467" s="22">
        <f t="shared" si="176"/>
        <v>2221.4</v>
      </c>
      <c r="G467" s="22">
        <f t="shared" si="176"/>
        <v>2165.1</v>
      </c>
      <c r="H467" s="22">
        <f t="shared" si="176"/>
        <v>1818.4</v>
      </c>
    </row>
    <row r="468" spans="1:8" ht="31.2" x14ac:dyDescent="0.25">
      <c r="A468" s="43" t="s">
        <v>33</v>
      </c>
      <c r="B468" s="43" t="s">
        <v>4</v>
      </c>
      <c r="C468" s="43">
        <v>1620120230</v>
      </c>
      <c r="D468" s="43" t="s">
        <v>69</v>
      </c>
      <c r="E468" s="57" t="s">
        <v>95</v>
      </c>
      <c r="F468" s="22">
        <f t="shared" si="176"/>
        <v>2221.4</v>
      </c>
      <c r="G468" s="22">
        <f t="shared" si="176"/>
        <v>2165.1</v>
      </c>
      <c r="H468" s="22">
        <f t="shared" si="176"/>
        <v>1818.4</v>
      </c>
    </row>
    <row r="469" spans="1:8" ht="31.2" x14ac:dyDescent="0.25">
      <c r="A469" s="43" t="s">
        <v>33</v>
      </c>
      <c r="B469" s="43" t="s">
        <v>4</v>
      </c>
      <c r="C469" s="43">
        <v>1620120230</v>
      </c>
      <c r="D469" s="42">
        <v>240</v>
      </c>
      <c r="E469" s="57" t="s">
        <v>254</v>
      </c>
      <c r="F469" s="22">
        <v>2221.4</v>
      </c>
      <c r="G469" s="22">
        <v>2165.1</v>
      </c>
      <c r="H469" s="22">
        <v>1818.4</v>
      </c>
    </row>
    <row r="470" spans="1:8" x14ac:dyDescent="0.25">
      <c r="A470" s="43" t="s">
        <v>33</v>
      </c>
      <c r="B470" s="43" t="s">
        <v>39</v>
      </c>
      <c r="C470" s="43" t="s">
        <v>66</v>
      </c>
      <c r="D470" s="43" t="s">
        <v>66</v>
      </c>
      <c r="E470" s="57" t="s">
        <v>31</v>
      </c>
      <c r="F470" s="22">
        <f>F471</f>
        <v>4893.8999999999996</v>
      </c>
      <c r="G470" s="22">
        <f t="shared" ref="G470:H470" si="177">G471</f>
        <v>4297.6000000000004</v>
      </c>
      <c r="H470" s="22">
        <f t="shared" si="177"/>
        <v>2148.8000000000002</v>
      </c>
    </row>
    <row r="471" spans="1:8" x14ac:dyDescent="0.25">
      <c r="A471" s="43" t="s">
        <v>33</v>
      </c>
      <c r="B471" s="43" t="s">
        <v>84</v>
      </c>
      <c r="C471" s="43" t="s">
        <v>66</v>
      </c>
      <c r="D471" s="43" t="s">
        <v>66</v>
      </c>
      <c r="E471" s="57" t="s">
        <v>85</v>
      </c>
      <c r="F471" s="22">
        <f t="shared" ref="F471:H473" si="178">F472</f>
        <v>4893.8999999999996</v>
      </c>
      <c r="G471" s="22">
        <f t="shared" si="178"/>
        <v>4297.6000000000004</v>
      </c>
      <c r="H471" s="22">
        <f t="shared" si="178"/>
        <v>2148.8000000000002</v>
      </c>
    </row>
    <row r="472" spans="1:8" ht="46.8" x14ac:dyDescent="0.25">
      <c r="A472" s="43" t="s">
        <v>33</v>
      </c>
      <c r="B472" s="43" t="s">
        <v>84</v>
      </c>
      <c r="C472" s="43">
        <v>1600000000</v>
      </c>
      <c r="D472" s="43"/>
      <c r="E472" s="57" t="s">
        <v>116</v>
      </c>
      <c r="F472" s="22">
        <f t="shared" si="178"/>
        <v>4893.8999999999996</v>
      </c>
      <c r="G472" s="22">
        <f t="shared" si="178"/>
        <v>4297.6000000000004</v>
      </c>
      <c r="H472" s="22">
        <f t="shared" si="178"/>
        <v>2148.8000000000002</v>
      </c>
    </row>
    <row r="473" spans="1:8" ht="31.2" x14ac:dyDescent="0.25">
      <c r="A473" s="43" t="s">
        <v>33</v>
      </c>
      <c r="B473" s="43" t="s">
        <v>84</v>
      </c>
      <c r="C473" s="43">
        <v>1620000000</v>
      </c>
      <c r="D473" s="43"/>
      <c r="E473" s="57" t="s">
        <v>109</v>
      </c>
      <c r="F473" s="22">
        <f t="shared" si="178"/>
        <v>4893.8999999999996</v>
      </c>
      <c r="G473" s="22">
        <f t="shared" si="178"/>
        <v>4297.6000000000004</v>
      </c>
      <c r="H473" s="22">
        <f t="shared" si="178"/>
        <v>2148.8000000000002</v>
      </c>
    </row>
    <row r="474" spans="1:8" ht="18" customHeight="1" x14ac:dyDescent="0.25">
      <c r="A474" s="43" t="s">
        <v>33</v>
      </c>
      <c r="B474" s="43" t="s">
        <v>84</v>
      </c>
      <c r="C474" s="43">
        <v>1620200000</v>
      </c>
      <c r="D474" s="43"/>
      <c r="E474" s="57" t="s">
        <v>114</v>
      </c>
      <c r="F474" s="22">
        <f>F475+F478</f>
        <v>4893.8999999999996</v>
      </c>
      <c r="G474" s="22">
        <f t="shared" ref="G474:H474" si="179">G475+G478</f>
        <v>4297.6000000000004</v>
      </c>
      <c r="H474" s="22">
        <f t="shared" si="179"/>
        <v>2148.8000000000002</v>
      </c>
    </row>
    <row r="475" spans="1:8" ht="62.4" x14ac:dyDescent="0.25">
      <c r="A475" s="48" t="s">
        <v>33</v>
      </c>
      <c r="B475" s="48" t="s">
        <v>84</v>
      </c>
      <c r="C475" s="48">
        <v>1620210820</v>
      </c>
      <c r="D475" s="48"/>
      <c r="E475" s="57" t="s">
        <v>249</v>
      </c>
      <c r="F475" s="22">
        <f>F476</f>
        <v>1957.6</v>
      </c>
      <c r="G475" s="22">
        <f t="shared" ref="G475:H476" si="180">G476</f>
        <v>2148.8000000000002</v>
      </c>
      <c r="H475" s="22">
        <f t="shared" si="180"/>
        <v>0</v>
      </c>
    </row>
    <row r="476" spans="1:8" ht="31.2" x14ac:dyDescent="0.25">
      <c r="A476" s="48" t="s">
        <v>33</v>
      </c>
      <c r="B476" s="48" t="s">
        <v>84</v>
      </c>
      <c r="C476" s="48">
        <v>1620210820</v>
      </c>
      <c r="D476" s="48" t="s">
        <v>72</v>
      </c>
      <c r="E476" s="57" t="s">
        <v>96</v>
      </c>
      <c r="F476" s="22">
        <f>F477</f>
        <v>1957.6</v>
      </c>
      <c r="G476" s="22">
        <f t="shared" si="180"/>
        <v>2148.8000000000002</v>
      </c>
      <c r="H476" s="22">
        <f t="shared" si="180"/>
        <v>0</v>
      </c>
    </row>
    <row r="477" spans="1:8" x14ac:dyDescent="0.25">
      <c r="A477" s="48" t="s">
        <v>33</v>
      </c>
      <c r="B477" s="48" t="s">
        <v>84</v>
      </c>
      <c r="C477" s="48">
        <v>1620210820</v>
      </c>
      <c r="D477" s="48" t="s">
        <v>122</v>
      </c>
      <c r="E477" s="57" t="s">
        <v>123</v>
      </c>
      <c r="F477" s="22">
        <v>1957.6</v>
      </c>
      <c r="G477" s="22">
        <v>2148.8000000000002</v>
      </c>
      <c r="H477" s="22">
        <v>0</v>
      </c>
    </row>
    <row r="478" spans="1:8" ht="46.8" x14ac:dyDescent="0.25">
      <c r="A478" s="91" t="s">
        <v>33</v>
      </c>
      <c r="B478" s="91" t="s">
        <v>84</v>
      </c>
      <c r="C478" s="91" t="s">
        <v>273</v>
      </c>
      <c r="D478" s="91"/>
      <c r="E478" s="74" t="s">
        <v>274</v>
      </c>
      <c r="F478" s="22">
        <f>F479</f>
        <v>2936.3</v>
      </c>
      <c r="G478" s="22">
        <f t="shared" ref="G478:H479" si="181">G479</f>
        <v>2148.8000000000002</v>
      </c>
      <c r="H478" s="22">
        <f t="shared" si="181"/>
        <v>2148.8000000000002</v>
      </c>
    </row>
    <row r="479" spans="1:8" ht="31.2" x14ac:dyDescent="0.25">
      <c r="A479" s="91" t="s">
        <v>33</v>
      </c>
      <c r="B479" s="91" t="s">
        <v>84</v>
      </c>
      <c r="C479" s="91" t="s">
        <v>273</v>
      </c>
      <c r="D479" s="91" t="s">
        <v>72</v>
      </c>
      <c r="E479" s="74" t="s">
        <v>96</v>
      </c>
      <c r="F479" s="22">
        <f>F480</f>
        <v>2936.3</v>
      </c>
      <c r="G479" s="22">
        <f t="shared" si="181"/>
        <v>2148.8000000000002</v>
      </c>
      <c r="H479" s="22">
        <f t="shared" si="181"/>
        <v>2148.8000000000002</v>
      </c>
    </row>
    <row r="480" spans="1:8" x14ac:dyDescent="0.25">
      <c r="A480" s="91" t="s">
        <v>33</v>
      </c>
      <c r="B480" s="91" t="s">
        <v>84</v>
      </c>
      <c r="C480" s="91" t="s">
        <v>273</v>
      </c>
      <c r="D480" s="91" t="s">
        <v>122</v>
      </c>
      <c r="E480" s="74" t="s">
        <v>123</v>
      </c>
      <c r="F480" s="22">
        <v>2936.3</v>
      </c>
      <c r="G480" s="22">
        <v>2148.8000000000002</v>
      </c>
      <c r="H480" s="22">
        <v>2148.8000000000002</v>
      </c>
    </row>
    <row r="481" spans="1:8" x14ac:dyDescent="0.25">
      <c r="A481" s="16" t="s">
        <v>14</v>
      </c>
      <c r="B481" s="25" t="s">
        <v>66</v>
      </c>
      <c r="C481" s="25" t="s">
        <v>66</v>
      </c>
      <c r="D481" s="25" t="s">
        <v>66</v>
      </c>
      <c r="E481" s="58" t="s">
        <v>2</v>
      </c>
      <c r="F481" s="27">
        <f t="shared" ref="F481:F486" si="182">F482</f>
        <v>3088.9</v>
      </c>
      <c r="G481" s="27">
        <f t="shared" ref="G481:H486" si="183">G482</f>
        <v>3088.9</v>
      </c>
      <c r="H481" s="27">
        <f t="shared" si="183"/>
        <v>3088.9</v>
      </c>
    </row>
    <row r="482" spans="1:8" x14ac:dyDescent="0.25">
      <c r="A482" s="42" t="s">
        <v>14</v>
      </c>
      <c r="B482" s="42" t="s">
        <v>54</v>
      </c>
      <c r="C482" s="42" t="s">
        <v>66</v>
      </c>
      <c r="D482" s="42" t="s">
        <v>66</v>
      </c>
      <c r="E482" s="59" t="s">
        <v>20</v>
      </c>
      <c r="F482" s="22">
        <f t="shared" si="182"/>
        <v>3088.9</v>
      </c>
      <c r="G482" s="22">
        <f t="shared" si="183"/>
        <v>3088.9</v>
      </c>
      <c r="H482" s="22">
        <f t="shared" si="183"/>
        <v>3088.9</v>
      </c>
    </row>
    <row r="483" spans="1:8" ht="46.8" x14ac:dyDescent="0.25">
      <c r="A483" s="42" t="s">
        <v>14</v>
      </c>
      <c r="B483" s="42" t="s">
        <v>44</v>
      </c>
      <c r="C483" s="42" t="s">
        <v>66</v>
      </c>
      <c r="D483" s="42" t="s">
        <v>66</v>
      </c>
      <c r="E483" s="57" t="s">
        <v>21</v>
      </c>
      <c r="F483" s="22">
        <f t="shared" si="182"/>
        <v>3088.9</v>
      </c>
      <c r="G483" s="22">
        <f t="shared" si="183"/>
        <v>3088.9</v>
      </c>
      <c r="H483" s="22">
        <f t="shared" si="183"/>
        <v>3088.9</v>
      </c>
    </row>
    <row r="484" spans="1:8" x14ac:dyDescent="0.25">
      <c r="A484" s="42" t="s">
        <v>14</v>
      </c>
      <c r="B484" s="42" t="s">
        <v>44</v>
      </c>
      <c r="C484" s="43" t="s">
        <v>112</v>
      </c>
      <c r="D484" s="43" t="s">
        <v>66</v>
      </c>
      <c r="E484" s="57" t="s">
        <v>107</v>
      </c>
      <c r="F484" s="22">
        <f t="shared" si="182"/>
        <v>3088.9</v>
      </c>
      <c r="G484" s="22">
        <f t="shared" si="183"/>
        <v>3088.9</v>
      </c>
      <c r="H484" s="22">
        <f t="shared" si="183"/>
        <v>3088.9</v>
      </c>
    </row>
    <row r="485" spans="1:8" ht="31.2" x14ac:dyDescent="0.25">
      <c r="A485" s="42" t="s">
        <v>14</v>
      </c>
      <c r="B485" s="42" t="s">
        <v>44</v>
      </c>
      <c r="C485" s="42">
        <v>9990000000</v>
      </c>
      <c r="D485" s="42"/>
      <c r="E485" s="57" t="s">
        <v>161</v>
      </c>
      <c r="F485" s="22">
        <f t="shared" si="182"/>
        <v>3088.9</v>
      </c>
      <c r="G485" s="22">
        <f t="shared" si="183"/>
        <v>3088.9</v>
      </c>
      <c r="H485" s="22">
        <f t="shared" si="183"/>
        <v>3088.9</v>
      </c>
    </row>
    <row r="486" spans="1:8" ht="31.2" x14ac:dyDescent="0.25">
      <c r="A486" s="42" t="s">
        <v>14</v>
      </c>
      <c r="B486" s="42" t="s">
        <v>44</v>
      </c>
      <c r="C486" s="42">
        <v>9990100000</v>
      </c>
      <c r="D486" s="42"/>
      <c r="E486" s="57" t="s">
        <v>181</v>
      </c>
      <c r="F486" s="22">
        <f t="shared" si="182"/>
        <v>3088.9</v>
      </c>
      <c r="G486" s="22">
        <f t="shared" si="183"/>
        <v>3088.9</v>
      </c>
      <c r="H486" s="22">
        <f t="shared" si="183"/>
        <v>3088.9</v>
      </c>
    </row>
    <row r="487" spans="1:8" ht="31.2" x14ac:dyDescent="0.25">
      <c r="A487" s="42" t="s">
        <v>14</v>
      </c>
      <c r="B487" s="42" t="s">
        <v>44</v>
      </c>
      <c r="C487" s="42">
        <v>9990123000</v>
      </c>
      <c r="D487" s="42"/>
      <c r="E487" s="57" t="s">
        <v>182</v>
      </c>
      <c r="F487" s="22">
        <f>F488+F490</f>
        <v>3088.9</v>
      </c>
      <c r="G487" s="22">
        <f t="shared" ref="G487:H487" si="184">G488+G490</f>
        <v>3088.9</v>
      </c>
      <c r="H487" s="22">
        <f t="shared" si="184"/>
        <v>3088.9</v>
      </c>
    </row>
    <row r="488" spans="1:8" ht="62.4" x14ac:dyDescent="0.25">
      <c r="A488" s="42" t="s">
        <v>14</v>
      </c>
      <c r="B488" s="42" t="s">
        <v>44</v>
      </c>
      <c r="C488" s="42">
        <v>9990123000</v>
      </c>
      <c r="D488" s="42" t="s">
        <v>68</v>
      </c>
      <c r="E488" s="57" t="s">
        <v>1</v>
      </c>
      <c r="F488" s="22">
        <f>F489</f>
        <v>2623</v>
      </c>
      <c r="G488" s="22">
        <f t="shared" ref="G488:H488" si="185">G489</f>
        <v>2623</v>
      </c>
      <c r="H488" s="22">
        <f t="shared" si="185"/>
        <v>2623</v>
      </c>
    </row>
    <row r="489" spans="1:8" ht="31.2" x14ac:dyDescent="0.25">
      <c r="A489" s="42" t="s">
        <v>14</v>
      </c>
      <c r="B489" s="42" t="s">
        <v>44</v>
      </c>
      <c r="C489" s="42">
        <v>9990123000</v>
      </c>
      <c r="D489" s="42">
        <v>120</v>
      </c>
      <c r="E489" s="57" t="s">
        <v>256</v>
      </c>
      <c r="F489" s="22">
        <v>2623</v>
      </c>
      <c r="G489" s="22">
        <v>2623</v>
      </c>
      <c r="H489" s="22">
        <v>2623</v>
      </c>
    </row>
    <row r="490" spans="1:8" ht="31.2" x14ac:dyDescent="0.25">
      <c r="A490" s="42" t="s">
        <v>14</v>
      </c>
      <c r="B490" s="42" t="s">
        <v>44</v>
      </c>
      <c r="C490" s="42">
        <v>9990123000</v>
      </c>
      <c r="D490" s="55" t="s">
        <v>69</v>
      </c>
      <c r="E490" s="57" t="s">
        <v>95</v>
      </c>
      <c r="F490" s="22">
        <f>F491</f>
        <v>465.9</v>
      </c>
      <c r="G490" s="22">
        <f t="shared" ref="G490:H490" si="186">G491</f>
        <v>465.9</v>
      </c>
      <c r="H490" s="22">
        <f t="shared" si="186"/>
        <v>465.9</v>
      </c>
    </row>
    <row r="491" spans="1:8" ht="31.2" x14ac:dyDescent="0.25">
      <c r="A491" s="42" t="s">
        <v>14</v>
      </c>
      <c r="B491" s="42" t="s">
        <v>44</v>
      </c>
      <c r="C491" s="42">
        <v>9990123000</v>
      </c>
      <c r="D491" s="54">
        <v>240</v>
      </c>
      <c r="E491" s="57" t="s">
        <v>254</v>
      </c>
      <c r="F491" s="22">
        <v>465.9</v>
      </c>
      <c r="G491" s="22">
        <v>465.9</v>
      </c>
      <c r="H491" s="22">
        <v>465.9</v>
      </c>
    </row>
    <row r="492" spans="1:8" x14ac:dyDescent="0.25">
      <c r="A492" s="16" t="s">
        <v>9</v>
      </c>
      <c r="B492" s="25" t="s">
        <v>66</v>
      </c>
      <c r="C492" s="25" t="s">
        <v>66</v>
      </c>
      <c r="D492" s="25" t="s">
        <v>66</v>
      </c>
      <c r="E492" s="44" t="s">
        <v>368</v>
      </c>
      <c r="F492" s="27">
        <f>F493+F597</f>
        <v>542478.4</v>
      </c>
      <c r="G492" s="27">
        <f t="shared" ref="G492:H492" si="187">G493+G597</f>
        <v>538068.9</v>
      </c>
      <c r="H492" s="27">
        <f t="shared" si="187"/>
        <v>537846.5</v>
      </c>
    </row>
    <row r="493" spans="1:8" x14ac:dyDescent="0.25">
      <c r="A493" s="42" t="s">
        <v>9</v>
      </c>
      <c r="B493" s="42" t="s">
        <v>37</v>
      </c>
      <c r="C493" s="42" t="s">
        <v>66</v>
      </c>
      <c r="D493" s="42" t="s">
        <v>66</v>
      </c>
      <c r="E493" s="57" t="s">
        <v>29</v>
      </c>
      <c r="F493" s="22">
        <f>F494+F517+F553+F566+F578</f>
        <v>532792.6</v>
      </c>
      <c r="G493" s="22">
        <f>G494+G517+G553+G566+G578</f>
        <v>528383.1</v>
      </c>
      <c r="H493" s="22">
        <f>H494+H517+H553+H566+H578</f>
        <v>528160.69999999995</v>
      </c>
    </row>
    <row r="494" spans="1:8" x14ac:dyDescent="0.25">
      <c r="A494" s="42" t="s">
        <v>9</v>
      </c>
      <c r="B494" s="42" t="s">
        <v>50</v>
      </c>
      <c r="C494" s="42" t="s">
        <v>66</v>
      </c>
      <c r="D494" s="42" t="s">
        <v>66</v>
      </c>
      <c r="E494" s="57" t="s">
        <v>10</v>
      </c>
      <c r="F494" s="22">
        <f>F495+F511</f>
        <v>217994.2</v>
      </c>
      <c r="G494" s="22">
        <f t="shared" ref="G494:H494" si="188">G495+G511</f>
        <v>212473.90000000002</v>
      </c>
      <c r="H494" s="22">
        <f t="shared" si="188"/>
        <v>212473.90000000002</v>
      </c>
    </row>
    <row r="495" spans="1:8" ht="31.5" customHeight="1" x14ac:dyDescent="0.25">
      <c r="A495" s="42" t="s">
        <v>9</v>
      </c>
      <c r="B495" s="42" t="s">
        <v>50</v>
      </c>
      <c r="C495" s="43">
        <v>1100000000</v>
      </c>
      <c r="D495" s="42"/>
      <c r="E495" s="57" t="s">
        <v>200</v>
      </c>
      <c r="F495" s="22">
        <f>F496</f>
        <v>212984</v>
      </c>
      <c r="G495" s="22">
        <f t="shared" ref="G495:H495" si="189">G496</f>
        <v>207463.7</v>
      </c>
      <c r="H495" s="22">
        <f t="shared" si="189"/>
        <v>207463.7</v>
      </c>
    </row>
    <row r="496" spans="1:8" x14ac:dyDescent="0.25">
      <c r="A496" s="42" t="s">
        <v>9</v>
      </c>
      <c r="B496" s="42" t="s">
        <v>50</v>
      </c>
      <c r="C496" s="42">
        <v>1110000000</v>
      </c>
      <c r="D496" s="42"/>
      <c r="E496" s="57" t="s">
        <v>183</v>
      </c>
      <c r="F496" s="22">
        <f>F497+F504</f>
        <v>212984</v>
      </c>
      <c r="G496" s="22">
        <f t="shared" ref="G496:H496" si="190">G497+G504</f>
        <v>207463.7</v>
      </c>
      <c r="H496" s="22">
        <f t="shared" si="190"/>
        <v>207463.7</v>
      </c>
    </row>
    <row r="497" spans="1:8" ht="46.8" x14ac:dyDescent="0.25">
      <c r="A497" s="42" t="s">
        <v>9</v>
      </c>
      <c r="B497" s="42" t="s">
        <v>50</v>
      </c>
      <c r="C497" s="42">
        <v>1110100000</v>
      </c>
      <c r="D497" s="25"/>
      <c r="E497" s="57" t="s">
        <v>184</v>
      </c>
      <c r="F497" s="22">
        <f>F501+F498</f>
        <v>207463.7</v>
      </c>
      <c r="G497" s="22">
        <f t="shared" ref="G497:H497" si="191">G501+G498</f>
        <v>207463.7</v>
      </c>
      <c r="H497" s="22">
        <f t="shared" si="191"/>
        <v>207463.7</v>
      </c>
    </row>
    <row r="498" spans="1:8" ht="45" customHeight="1" x14ac:dyDescent="0.25">
      <c r="A498" s="2" t="s">
        <v>9</v>
      </c>
      <c r="B498" s="2" t="s">
        <v>50</v>
      </c>
      <c r="C498" s="10" t="s">
        <v>186</v>
      </c>
      <c r="D498" s="11"/>
      <c r="E498" s="51" t="s">
        <v>105</v>
      </c>
      <c r="F498" s="22">
        <f>F499</f>
        <v>108604.6</v>
      </c>
      <c r="G498" s="22">
        <f t="shared" ref="G498:H499" si="192">G499</f>
        <v>108604.6</v>
      </c>
      <c r="H498" s="22">
        <f t="shared" si="192"/>
        <v>108604.6</v>
      </c>
    </row>
    <row r="499" spans="1:8" ht="31.2" x14ac:dyDescent="0.25">
      <c r="A499" s="2" t="s">
        <v>9</v>
      </c>
      <c r="B499" s="2" t="s">
        <v>50</v>
      </c>
      <c r="C499" s="10" t="s">
        <v>186</v>
      </c>
      <c r="D499" s="43" t="s">
        <v>97</v>
      </c>
      <c r="E499" s="57" t="s">
        <v>98</v>
      </c>
      <c r="F499" s="22">
        <f>F500</f>
        <v>108604.6</v>
      </c>
      <c r="G499" s="22">
        <f t="shared" si="192"/>
        <v>108604.6</v>
      </c>
      <c r="H499" s="22">
        <f t="shared" si="192"/>
        <v>108604.6</v>
      </c>
    </row>
    <row r="500" spans="1:8" x14ac:dyDescent="0.25">
      <c r="A500" s="42" t="s">
        <v>9</v>
      </c>
      <c r="B500" s="2" t="s">
        <v>50</v>
      </c>
      <c r="C500" s="10" t="s">
        <v>186</v>
      </c>
      <c r="D500" s="42">
        <v>610</v>
      </c>
      <c r="E500" s="57" t="s">
        <v>106</v>
      </c>
      <c r="F500" s="22">
        <v>108604.6</v>
      </c>
      <c r="G500" s="22">
        <v>108604.6</v>
      </c>
      <c r="H500" s="22">
        <v>108604.6</v>
      </c>
    </row>
    <row r="501" spans="1:8" ht="31.2" x14ac:dyDescent="0.25">
      <c r="A501" s="2" t="s">
        <v>9</v>
      </c>
      <c r="B501" s="2" t="s">
        <v>50</v>
      </c>
      <c r="C501" s="10" t="s">
        <v>185</v>
      </c>
      <c r="D501" s="10"/>
      <c r="E501" s="51" t="s">
        <v>126</v>
      </c>
      <c r="F501" s="22">
        <f>F502</f>
        <v>98859.1</v>
      </c>
      <c r="G501" s="22">
        <f t="shared" ref="G501:H502" si="193">G502</f>
        <v>98859.1</v>
      </c>
      <c r="H501" s="22">
        <f t="shared" si="193"/>
        <v>98859.1</v>
      </c>
    </row>
    <row r="502" spans="1:8" ht="31.2" x14ac:dyDescent="0.25">
      <c r="A502" s="2" t="s">
        <v>9</v>
      </c>
      <c r="B502" s="2" t="s">
        <v>50</v>
      </c>
      <c r="C502" s="10" t="s">
        <v>185</v>
      </c>
      <c r="D502" s="43" t="s">
        <v>97</v>
      </c>
      <c r="E502" s="57" t="s">
        <v>98</v>
      </c>
      <c r="F502" s="22">
        <f>F503</f>
        <v>98859.1</v>
      </c>
      <c r="G502" s="22">
        <f t="shared" si="193"/>
        <v>98859.1</v>
      </c>
      <c r="H502" s="22">
        <f t="shared" si="193"/>
        <v>98859.1</v>
      </c>
    </row>
    <row r="503" spans="1:8" x14ac:dyDescent="0.25">
      <c r="A503" s="42" t="s">
        <v>9</v>
      </c>
      <c r="B503" s="2" t="s">
        <v>50</v>
      </c>
      <c r="C503" s="10" t="s">
        <v>185</v>
      </c>
      <c r="D503" s="42">
        <v>610</v>
      </c>
      <c r="E503" s="57" t="s">
        <v>106</v>
      </c>
      <c r="F503" s="22">
        <v>98859.1</v>
      </c>
      <c r="G503" s="22">
        <v>98859.1</v>
      </c>
      <c r="H503" s="22">
        <v>98859.1</v>
      </c>
    </row>
    <row r="504" spans="1:8" ht="66" customHeight="1" x14ac:dyDescent="0.25">
      <c r="A504" s="2" t="s">
        <v>9</v>
      </c>
      <c r="B504" s="2" t="s">
        <v>50</v>
      </c>
      <c r="C504" s="92">
        <v>1110700000</v>
      </c>
      <c r="D504" s="92"/>
      <c r="E504" s="74" t="s">
        <v>309</v>
      </c>
      <c r="F504" s="22">
        <f>F508+F505</f>
        <v>5520.2999999999993</v>
      </c>
      <c r="G504" s="22">
        <f t="shared" ref="G504:H504" si="194">G508+G505</f>
        <v>0</v>
      </c>
      <c r="H504" s="22">
        <f t="shared" si="194"/>
        <v>0</v>
      </c>
    </row>
    <row r="505" spans="1:8" ht="46.8" x14ac:dyDescent="0.25">
      <c r="A505" s="2" t="s">
        <v>9</v>
      </c>
      <c r="B505" s="176" t="s">
        <v>50</v>
      </c>
      <c r="C505" s="177" t="s">
        <v>360</v>
      </c>
      <c r="D505" s="178"/>
      <c r="E505" s="179" t="s">
        <v>361</v>
      </c>
      <c r="F505" s="22">
        <f>F506</f>
        <v>4416.2</v>
      </c>
      <c r="G505" s="22">
        <f t="shared" ref="G505:H506" si="195">G506</f>
        <v>0</v>
      </c>
      <c r="H505" s="22">
        <f t="shared" si="195"/>
        <v>0</v>
      </c>
    </row>
    <row r="506" spans="1:8" ht="31.2" x14ac:dyDescent="0.25">
      <c r="A506" s="2" t="s">
        <v>9</v>
      </c>
      <c r="B506" s="176" t="s">
        <v>50</v>
      </c>
      <c r="C506" s="177" t="s">
        <v>360</v>
      </c>
      <c r="D506" s="186">
        <v>600</v>
      </c>
      <c r="E506" s="179" t="s">
        <v>98</v>
      </c>
      <c r="F506" s="22">
        <f>F507</f>
        <v>4416.2</v>
      </c>
      <c r="G506" s="22">
        <f t="shared" si="195"/>
        <v>0</v>
      </c>
      <c r="H506" s="22">
        <f t="shared" si="195"/>
        <v>0</v>
      </c>
    </row>
    <row r="507" spans="1:8" x14ac:dyDescent="0.25">
      <c r="A507" s="2" t="s">
        <v>9</v>
      </c>
      <c r="B507" s="176" t="s">
        <v>50</v>
      </c>
      <c r="C507" s="177" t="s">
        <v>360</v>
      </c>
      <c r="D507" s="178">
        <v>610</v>
      </c>
      <c r="E507" s="179" t="s">
        <v>106</v>
      </c>
      <c r="F507" s="22">
        <v>4416.2</v>
      </c>
      <c r="G507" s="11">
        <v>0</v>
      </c>
      <c r="H507" s="22">
        <v>0</v>
      </c>
    </row>
    <row r="508" spans="1:8" ht="46.8" x14ac:dyDescent="0.25">
      <c r="A508" s="2" t="s">
        <v>9</v>
      </c>
      <c r="B508" s="176" t="s">
        <v>50</v>
      </c>
      <c r="C508" s="177" t="s">
        <v>336</v>
      </c>
      <c r="D508" s="178"/>
      <c r="E508" s="179" t="s">
        <v>337</v>
      </c>
      <c r="F508" s="180">
        <f>F509</f>
        <v>1104.0999999999999</v>
      </c>
      <c r="G508" s="180">
        <f t="shared" ref="G508:H509" si="196">G509</f>
        <v>0</v>
      </c>
      <c r="H508" s="180">
        <f t="shared" si="196"/>
        <v>0</v>
      </c>
    </row>
    <row r="509" spans="1:8" ht="31.2" x14ac:dyDescent="0.25">
      <c r="A509" s="2" t="s">
        <v>9</v>
      </c>
      <c r="B509" s="176" t="s">
        <v>50</v>
      </c>
      <c r="C509" s="177" t="s">
        <v>336</v>
      </c>
      <c r="D509" s="181">
        <v>600</v>
      </c>
      <c r="E509" s="179" t="s">
        <v>98</v>
      </c>
      <c r="F509" s="180">
        <f>F510</f>
        <v>1104.0999999999999</v>
      </c>
      <c r="G509" s="180">
        <f t="shared" si="196"/>
        <v>0</v>
      </c>
      <c r="H509" s="180">
        <f t="shared" si="196"/>
        <v>0</v>
      </c>
    </row>
    <row r="510" spans="1:8" x14ac:dyDescent="0.25">
      <c r="A510" s="2" t="s">
        <v>9</v>
      </c>
      <c r="B510" s="176" t="s">
        <v>50</v>
      </c>
      <c r="C510" s="177" t="s">
        <v>336</v>
      </c>
      <c r="D510" s="178">
        <v>610</v>
      </c>
      <c r="E510" s="179" t="s">
        <v>106</v>
      </c>
      <c r="F510" s="180">
        <v>1104.0999999999999</v>
      </c>
      <c r="G510" s="180">
        <v>0</v>
      </c>
      <c r="H510" s="180">
        <v>0</v>
      </c>
    </row>
    <row r="511" spans="1:8" ht="31.2" x14ac:dyDescent="0.25">
      <c r="A511" s="2" t="s">
        <v>9</v>
      </c>
      <c r="B511" s="176" t="s">
        <v>50</v>
      </c>
      <c r="C511" s="235">
        <v>1500000000</v>
      </c>
      <c r="D511" s="233"/>
      <c r="E511" s="234" t="s">
        <v>196</v>
      </c>
      <c r="F511" s="180">
        <f>F512</f>
        <v>5010.2</v>
      </c>
      <c r="G511" s="180">
        <f t="shared" ref="G511:H515" si="197">G512</f>
        <v>5010.2</v>
      </c>
      <c r="H511" s="180">
        <f t="shared" si="197"/>
        <v>5010.2</v>
      </c>
    </row>
    <row r="512" spans="1:8" ht="31.2" x14ac:dyDescent="0.25">
      <c r="A512" s="2" t="s">
        <v>9</v>
      </c>
      <c r="B512" s="176" t="s">
        <v>50</v>
      </c>
      <c r="C512" s="235">
        <v>1520000000</v>
      </c>
      <c r="D512" s="233"/>
      <c r="E512" s="234" t="s">
        <v>304</v>
      </c>
      <c r="F512" s="180">
        <f>F513</f>
        <v>5010.2</v>
      </c>
      <c r="G512" s="180">
        <f t="shared" si="197"/>
        <v>5010.2</v>
      </c>
      <c r="H512" s="180">
        <f t="shared" si="197"/>
        <v>5010.2</v>
      </c>
    </row>
    <row r="513" spans="1:8" ht="46.8" x14ac:dyDescent="0.25">
      <c r="A513" s="2" t="s">
        <v>9</v>
      </c>
      <c r="B513" s="176" t="s">
        <v>50</v>
      </c>
      <c r="C513" s="235">
        <v>1520300000</v>
      </c>
      <c r="D513" s="233"/>
      <c r="E513" s="234" t="s">
        <v>427</v>
      </c>
      <c r="F513" s="180">
        <f>F514</f>
        <v>5010.2</v>
      </c>
      <c r="G513" s="180">
        <f t="shared" si="197"/>
        <v>5010.2</v>
      </c>
      <c r="H513" s="180">
        <f t="shared" si="197"/>
        <v>5010.2</v>
      </c>
    </row>
    <row r="514" spans="1:8" x14ac:dyDescent="0.25">
      <c r="A514" s="2" t="s">
        <v>9</v>
      </c>
      <c r="B514" s="176" t="s">
        <v>50</v>
      </c>
      <c r="C514" s="235">
        <v>1520320200</v>
      </c>
      <c r="D514" s="233"/>
      <c r="E514" s="74" t="s">
        <v>428</v>
      </c>
      <c r="F514" s="180">
        <f>F515</f>
        <v>5010.2</v>
      </c>
      <c r="G514" s="180">
        <f t="shared" si="197"/>
        <v>5010.2</v>
      </c>
      <c r="H514" s="180">
        <f t="shared" si="197"/>
        <v>5010.2</v>
      </c>
    </row>
    <row r="515" spans="1:8" ht="31.2" x14ac:dyDescent="0.25">
      <c r="A515" s="2" t="s">
        <v>9</v>
      </c>
      <c r="B515" s="176" t="s">
        <v>50</v>
      </c>
      <c r="C515" s="235">
        <v>1520320200</v>
      </c>
      <c r="D515" s="235" t="s">
        <v>97</v>
      </c>
      <c r="E515" s="74" t="s">
        <v>98</v>
      </c>
      <c r="F515" s="180">
        <f>F516</f>
        <v>5010.2</v>
      </c>
      <c r="G515" s="180">
        <f t="shared" si="197"/>
        <v>5010.2</v>
      </c>
      <c r="H515" s="180">
        <f t="shared" si="197"/>
        <v>5010.2</v>
      </c>
    </row>
    <row r="516" spans="1:8" x14ac:dyDescent="0.25">
      <c r="A516" s="2" t="s">
        <v>9</v>
      </c>
      <c r="B516" s="176" t="s">
        <v>50</v>
      </c>
      <c r="C516" s="235">
        <v>1520320200</v>
      </c>
      <c r="D516" s="233">
        <v>610</v>
      </c>
      <c r="E516" s="74" t="s">
        <v>106</v>
      </c>
      <c r="F516" s="180">
        <v>5010.2</v>
      </c>
      <c r="G516" s="180">
        <v>5010.2</v>
      </c>
      <c r="H516" s="180">
        <v>5010.2</v>
      </c>
    </row>
    <row r="517" spans="1:8" x14ac:dyDescent="0.25">
      <c r="A517" s="42" t="s">
        <v>9</v>
      </c>
      <c r="B517" s="42" t="s">
        <v>51</v>
      </c>
      <c r="C517" s="42" t="s">
        <v>66</v>
      </c>
      <c r="D517" s="42" t="s">
        <v>66</v>
      </c>
      <c r="E517" s="57" t="s">
        <v>11</v>
      </c>
      <c r="F517" s="22">
        <f>F518+F547</f>
        <v>291490.5</v>
      </c>
      <c r="G517" s="22">
        <f>G518+G547</f>
        <v>292601.3</v>
      </c>
      <c r="H517" s="22">
        <f>H518+H547</f>
        <v>292378.89999999997</v>
      </c>
    </row>
    <row r="518" spans="1:8" ht="33.75" customHeight="1" x14ac:dyDescent="0.25">
      <c r="A518" s="42" t="s">
        <v>9</v>
      </c>
      <c r="B518" s="42" t="s">
        <v>51</v>
      </c>
      <c r="C518" s="43">
        <v>1100000000</v>
      </c>
      <c r="D518" s="42"/>
      <c r="E518" s="57" t="s">
        <v>200</v>
      </c>
      <c r="F518" s="22">
        <f>F519+F539</f>
        <v>287219.5</v>
      </c>
      <c r="G518" s="22">
        <f>G519+G539</f>
        <v>288330.3</v>
      </c>
      <c r="H518" s="22">
        <f>H519+H539</f>
        <v>288107.89999999997</v>
      </c>
    </row>
    <row r="519" spans="1:8" x14ac:dyDescent="0.25">
      <c r="A519" s="42" t="s">
        <v>9</v>
      </c>
      <c r="B519" s="42" t="s">
        <v>51</v>
      </c>
      <c r="C519" s="42">
        <v>1110000000</v>
      </c>
      <c r="D519" s="42"/>
      <c r="E519" s="57" t="s">
        <v>248</v>
      </c>
      <c r="F519" s="22">
        <f>F520+F527+F531+F535</f>
        <v>287089.8</v>
      </c>
      <c r="G519" s="22">
        <f t="shared" ref="G519:H519" si="198">G520+G527+G531+G535</f>
        <v>288200.59999999998</v>
      </c>
      <c r="H519" s="22">
        <f t="shared" si="198"/>
        <v>287978.19999999995</v>
      </c>
    </row>
    <row r="520" spans="1:8" ht="46.8" x14ac:dyDescent="0.25">
      <c r="A520" s="42" t="s">
        <v>9</v>
      </c>
      <c r="B520" s="42" t="s">
        <v>51</v>
      </c>
      <c r="C520" s="42">
        <v>1110100000</v>
      </c>
      <c r="D520" s="25"/>
      <c r="E520" s="57" t="s">
        <v>184</v>
      </c>
      <c r="F520" s="22">
        <f>F524+F521</f>
        <v>248755.9</v>
      </c>
      <c r="G520" s="22">
        <f t="shared" ref="G520:H520" si="199">G524+G521</f>
        <v>248755.9</v>
      </c>
      <c r="H520" s="22">
        <f t="shared" si="199"/>
        <v>248755.9</v>
      </c>
    </row>
    <row r="521" spans="1:8" ht="93.6" x14ac:dyDescent="0.25">
      <c r="A521" s="42" t="s">
        <v>9</v>
      </c>
      <c r="B521" s="42" t="s">
        <v>51</v>
      </c>
      <c r="C521" s="42">
        <v>1110110750</v>
      </c>
      <c r="D521" s="42"/>
      <c r="E521" s="57" t="s">
        <v>187</v>
      </c>
      <c r="F521" s="22">
        <f>F522</f>
        <v>208042.3</v>
      </c>
      <c r="G521" s="22">
        <f t="shared" ref="G521:H522" si="200">G522</f>
        <v>208042.3</v>
      </c>
      <c r="H521" s="22">
        <f t="shared" si="200"/>
        <v>208042.3</v>
      </c>
    </row>
    <row r="522" spans="1:8" ht="31.2" x14ac:dyDescent="0.25">
      <c r="A522" s="42" t="s">
        <v>9</v>
      </c>
      <c r="B522" s="42" t="s">
        <v>51</v>
      </c>
      <c r="C522" s="42">
        <v>1110110750</v>
      </c>
      <c r="D522" s="43" t="s">
        <v>97</v>
      </c>
      <c r="E522" s="57" t="s">
        <v>98</v>
      </c>
      <c r="F522" s="22">
        <f>F523</f>
        <v>208042.3</v>
      </c>
      <c r="G522" s="22">
        <f t="shared" si="200"/>
        <v>208042.3</v>
      </c>
      <c r="H522" s="22">
        <f t="shared" si="200"/>
        <v>208042.3</v>
      </c>
    </row>
    <row r="523" spans="1:8" x14ac:dyDescent="0.25">
      <c r="A523" s="42" t="s">
        <v>9</v>
      </c>
      <c r="B523" s="42" t="s">
        <v>51</v>
      </c>
      <c r="C523" s="42">
        <v>1110110750</v>
      </c>
      <c r="D523" s="42">
        <v>610</v>
      </c>
      <c r="E523" s="57" t="s">
        <v>106</v>
      </c>
      <c r="F523" s="22">
        <v>208042.3</v>
      </c>
      <c r="G523" s="22">
        <v>208042.3</v>
      </c>
      <c r="H523" s="22">
        <v>208042.3</v>
      </c>
    </row>
    <row r="524" spans="1:8" ht="31.2" x14ac:dyDescent="0.25">
      <c r="A524" s="42" t="s">
        <v>9</v>
      </c>
      <c r="B524" s="42" t="s">
        <v>51</v>
      </c>
      <c r="C524" s="10" t="s">
        <v>185</v>
      </c>
      <c r="D524" s="10"/>
      <c r="E524" s="51" t="s">
        <v>126</v>
      </c>
      <c r="F524" s="22">
        <f>F525</f>
        <v>40713.599999999999</v>
      </c>
      <c r="G524" s="22">
        <f t="shared" ref="G524:H525" si="201">G525</f>
        <v>40713.599999999999</v>
      </c>
      <c r="H524" s="22">
        <f t="shared" si="201"/>
        <v>40713.599999999999</v>
      </c>
    </row>
    <row r="525" spans="1:8" ht="31.2" x14ac:dyDescent="0.25">
      <c r="A525" s="42" t="s">
        <v>9</v>
      </c>
      <c r="B525" s="42" t="s">
        <v>51</v>
      </c>
      <c r="C525" s="10" t="s">
        <v>185</v>
      </c>
      <c r="D525" s="43" t="s">
        <v>97</v>
      </c>
      <c r="E525" s="57" t="s">
        <v>98</v>
      </c>
      <c r="F525" s="22">
        <f>F526</f>
        <v>40713.599999999999</v>
      </c>
      <c r="G525" s="22">
        <f t="shared" si="201"/>
        <v>40713.599999999999</v>
      </c>
      <c r="H525" s="22">
        <f t="shared" si="201"/>
        <v>40713.599999999999</v>
      </c>
    </row>
    <row r="526" spans="1:8" x14ac:dyDescent="0.25">
      <c r="A526" s="42" t="s">
        <v>9</v>
      </c>
      <c r="B526" s="42" t="s">
        <v>51</v>
      </c>
      <c r="C526" s="10" t="s">
        <v>185</v>
      </c>
      <c r="D526" s="42">
        <v>610</v>
      </c>
      <c r="E526" s="57" t="s">
        <v>106</v>
      </c>
      <c r="F526" s="22">
        <v>40713.599999999999</v>
      </c>
      <c r="G526" s="22">
        <v>40713.599999999999</v>
      </c>
      <c r="H526" s="22">
        <v>40713.599999999999</v>
      </c>
    </row>
    <row r="527" spans="1:8" ht="31.2" x14ac:dyDescent="0.25">
      <c r="A527" s="42" t="s">
        <v>9</v>
      </c>
      <c r="B527" s="42" t="s">
        <v>51</v>
      </c>
      <c r="C527" s="42">
        <v>1110300000</v>
      </c>
      <c r="D527" s="42"/>
      <c r="E527" s="57" t="s">
        <v>188</v>
      </c>
      <c r="F527" s="22">
        <f>F528</f>
        <v>22884.300000000003</v>
      </c>
      <c r="G527" s="22">
        <f t="shared" ref="G527:H527" si="202">G528</f>
        <v>23995.1</v>
      </c>
      <c r="H527" s="22">
        <f t="shared" si="202"/>
        <v>23772.7</v>
      </c>
    </row>
    <row r="528" spans="1:8" ht="46.8" x14ac:dyDescent="0.25">
      <c r="A528" s="196" t="s">
        <v>9</v>
      </c>
      <c r="B528" s="196" t="s">
        <v>51</v>
      </c>
      <c r="C528" s="196" t="s">
        <v>362</v>
      </c>
      <c r="D528" s="196"/>
      <c r="E528" s="197" t="s">
        <v>364</v>
      </c>
      <c r="F528" s="22">
        <f>F529</f>
        <v>22884.300000000003</v>
      </c>
      <c r="G528" s="22">
        <f t="shared" ref="G528:H529" si="203">G529</f>
        <v>23995.1</v>
      </c>
      <c r="H528" s="22">
        <f t="shared" si="203"/>
        <v>23772.7</v>
      </c>
    </row>
    <row r="529" spans="1:8" ht="31.2" x14ac:dyDescent="0.25">
      <c r="A529" s="196" t="s">
        <v>9</v>
      </c>
      <c r="B529" s="196" t="s">
        <v>51</v>
      </c>
      <c r="C529" s="196" t="s">
        <v>362</v>
      </c>
      <c r="D529" s="198" t="s">
        <v>97</v>
      </c>
      <c r="E529" s="197" t="s">
        <v>98</v>
      </c>
      <c r="F529" s="22">
        <f>F530</f>
        <v>22884.300000000003</v>
      </c>
      <c r="G529" s="22">
        <f t="shared" si="203"/>
        <v>23995.1</v>
      </c>
      <c r="H529" s="22">
        <f t="shared" si="203"/>
        <v>23772.7</v>
      </c>
    </row>
    <row r="530" spans="1:8" x14ac:dyDescent="0.25">
      <c r="A530" s="196" t="s">
        <v>9</v>
      </c>
      <c r="B530" s="196" t="s">
        <v>51</v>
      </c>
      <c r="C530" s="196" t="s">
        <v>362</v>
      </c>
      <c r="D530" s="196">
        <v>610</v>
      </c>
      <c r="E530" s="197" t="s">
        <v>106</v>
      </c>
      <c r="F530" s="22">
        <f>20595.9+2288.4</f>
        <v>22884.300000000003</v>
      </c>
      <c r="G530" s="22">
        <f>21595.6+2399.5</f>
        <v>23995.1</v>
      </c>
      <c r="H530" s="22">
        <f>21395.4+2377.3</f>
        <v>23772.7</v>
      </c>
    </row>
    <row r="531" spans="1:8" ht="46.8" x14ac:dyDescent="0.25">
      <c r="A531" s="203" t="s">
        <v>9</v>
      </c>
      <c r="B531" s="203" t="s">
        <v>51</v>
      </c>
      <c r="C531" s="203">
        <v>1110800000</v>
      </c>
      <c r="D531" s="203"/>
      <c r="E531" s="204" t="s">
        <v>365</v>
      </c>
      <c r="F531" s="22">
        <f>F532</f>
        <v>14530.3</v>
      </c>
      <c r="G531" s="22">
        <f t="shared" ref="G531:H533" si="204">G532</f>
        <v>14530.3</v>
      </c>
      <c r="H531" s="22">
        <f t="shared" si="204"/>
        <v>14530.3</v>
      </c>
    </row>
    <row r="532" spans="1:8" ht="46.8" x14ac:dyDescent="0.3">
      <c r="A532" s="203" t="s">
        <v>9</v>
      </c>
      <c r="B532" s="203" t="s">
        <v>51</v>
      </c>
      <c r="C532" s="203">
        <v>1110853031</v>
      </c>
      <c r="D532" s="203"/>
      <c r="E532" s="185" t="s">
        <v>366</v>
      </c>
      <c r="F532" s="22">
        <f>F533</f>
        <v>14530.3</v>
      </c>
      <c r="G532" s="22">
        <f t="shared" si="204"/>
        <v>14530.3</v>
      </c>
      <c r="H532" s="22">
        <f t="shared" si="204"/>
        <v>14530.3</v>
      </c>
    </row>
    <row r="533" spans="1:8" ht="31.2" x14ac:dyDescent="0.25">
      <c r="A533" s="203" t="s">
        <v>9</v>
      </c>
      <c r="B533" s="203" t="s">
        <v>51</v>
      </c>
      <c r="C533" s="203">
        <v>1110853031</v>
      </c>
      <c r="D533" s="205" t="s">
        <v>97</v>
      </c>
      <c r="E533" s="204" t="s">
        <v>98</v>
      </c>
      <c r="F533" s="22">
        <f>F534</f>
        <v>14530.3</v>
      </c>
      <c r="G533" s="22">
        <f t="shared" si="204"/>
        <v>14530.3</v>
      </c>
      <c r="H533" s="22">
        <f t="shared" si="204"/>
        <v>14530.3</v>
      </c>
    </row>
    <row r="534" spans="1:8" x14ac:dyDescent="0.25">
      <c r="A534" s="203" t="s">
        <v>9</v>
      </c>
      <c r="B534" s="203" t="s">
        <v>51</v>
      </c>
      <c r="C534" s="203">
        <v>1110853031</v>
      </c>
      <c r="D534" s="203">
        <v>610</v>
      </c>
      <c r="E534" s="204" t="s">
        <v>106</v>
      </c>
      <c r="F534" s="22">
        <v>14530.3</v>
      </c>
      <c r="G534" s="22">
        <v>14530.3</v>
      </c>
      <c r="H534" s="22">
        <v>14530.3</v>
      </c>
    </row>
    <row r="535" spans="1:8" ht="46.8" x14ac:dyDescent="0.25">
      <c r="A535" s="233" t="s">
        <v>9</v>
      </c>
      <c r="B535" s="233" t="s">
        <v>51</v>
      </c>
      <c r="C535" s="233">
        <v>1110900000</v>
      </c>
      <c r="D535" s="233"/>
      <c r="E535" s="234" t="s">
        <v>430</v>
      </c>
      <c r="F535" s="22">
        <f>F536</f>
        <v>919.3</v>
      </c>
      <c r="G535" s="22">
        <f t="shared" ref="G535:H537" si="205">G536</f>
        <v>919.3</v>
      </c>
      <c r="H535" s="22">
        <f t="shared" si="205"/>
        <v>919.3</v>
      </c>
    </row>
    <row r="536" spans="1:8" ht="46.8" x14ac:dyDescent="0.25">
      <c r="A536" s="233" t="s">
        <v>9</v>
      </c>
      <c r="B536" s="233" t="s">
        <v>51</v>
      </c>
      <c r="C536" s="233">
        <v>1110920020</v>
      </c>
      <c r="D536" s="233"/>
      <c r="E536" s="234" t="s">
        <v>431</v>
      </c>
      <c r="F536" s="22">
        <f>F537</f>
        <v>919.3</v>
      </c>
      <c r="G536" s="22">
        <f t="shared" si="205"/>
        <v>919.3</v>
      </c>
      <c r="H536" s="22">
        <f t="shared" si="205"/>
        <v>919.3</v>
      </c>
    </row>
    <row r="537" spans="1:8" ht="31.2" x14ac:dyDescent="0.25">
      <c r="A537" s="233" t="s">
        <v>9</v>
      </c>
      <c r="B537" s="233" t="s">
        <v>51</v>
      </c>
      <c r="C537" s="233">
        <v>1110920020</v>
      </c>
      <c r="D537" s="235" t="s">
        <v>97</v>
      </c>
      <c r="E537" s="234" t="s">
        <v>98</v>
      </c>
      <c r="F537" s="22">
        <f>F538</f>
        <v>919.3</v>
      </c>
      <c r="G537" s="22">
        <f t="shared" si="205"/>
        <v>919.3</v>
      </c>
      <c r="H537" s="22">
        <f t="shared" si="205"/>
        <v>919.3</v>
      </c>
    </row>
    <row r="538" spans="1:8" x14ac:dyDescent="0.25">
      <c r="A538" s="233" t="s">
        <v>9</v>
      </c>
      <c r="B538" s="233" t="s">
        <v>51</v>
      </c>
      <c r="C538" s="233">
        <v>1110920020</v>
      </c>
      <c r="D538" s="233">
        <v>610</v>
      </c>
      <c r="E538" s="234" t="s">
        <v>106</v>
      </c>
      <c r="F538" s="22">
        <v>919.3</v>
      </c>
      <c r="G538" s="22">
        <v>919.3</v>
      </c>
      <c r="H538" s="22">
        <v>919.3</v>
      </c>
    </row>
    <row r="539" spans="1:8" ht="31.2" x14ac:dyDescent="0.25">
      <c r="A539" s="42" t="s">
        <v>9</v>
      </c>
      <c r="B539" s="42" t="s">
        <v>51</v>
      </c>
      <c r="C539" s="42">
        <v>1130000000</v>
      </c>
      <c r="D539" s="42"/>
      <c r="E539" s="57" t="s">
        <v>117</v>
      </c>
      <c r="F539" s="22">
        <f>F540</f>
        <v>129.69999999999999</v>
      </c>
      <c r="G539" s="22">
        <f t="shared" ref="G539:H545" si="206">G540</f>
        <v>129.69999999999999</v>
      </c>
      <c r="H539" s="22">
        <f t="shared" si="206"/>
        <v>129.69999999999999</v>
      </c>
    </row>
    <row r="540" spans="1:8" ht="31.2" x14ac:dyDescent="0.25">
      <c r="A540" s="42" t="s">
        <v>9</v>
      </c>
      <c r="B540" s="42" t="s">
        <v>51</v>
      </c>
      <c r="C540" s="42">
        <v>1130100000</v>
      </c>
      <c r="D540" s="42"/>
      <c r="E540" s="57" t="s">
        <v>238</v>
      </c>
      <c r="F540" s="22">
        <f>F544+F541</f>
        <v>129.69999999999999</v>
      </c>
      <c r="G540" s="22">
        <f t="shared" ref="G540:H540" si="207">G544+G541</f>
        <v>129.69999999999999</v>
      </c>
      <c r="H540" s="22">
        <f t="shared" si="207"/>
        <v>129.69999999999999</v>
      </c>
    </row>
    <row r="541" spans="1:8" ht="31.2" x14ac:dyDescent="0.25">
      <c r="A541" s="106" t="s">
        <v>9</v>
      </c>
      <c r="B541" s="106" t="s">
        <v>51</v>
      </c>
      <c r="C541" s="108">
        <v>1130111080</v>
      </c>
      <c r="D541" s="106"/>
      <c r="E541" s="107" t="s">
        <v>295</v>
      </c>
      <c r="F541" s="22">
        <f>F542</f>
        <v>116.7</v>
      </c>
      <c r="G541" s="22">
        <f t="shared" ref="G541:H542" si="208">G542</f>
        <v>116.7</v>
      </c>
      <c r="H541" s="22">
        <f t="shared" si="208"/>
        <v>116.7</v>
      </c>
    </row>
    <row r="542" spans="1:8" ht="31.2" x14ac:dyDescent="0.25">
      <c r="A542" s="106" t="s">
        <v>9</v>
      </c>
      <c r="B542" s="106" t="s">
        <v>51</v>
      </c>
      <c r="C542" s="108">
        <v>1130111080</v>
      </c>
      <c r="D542" s="108" t="s">
        <v>97</v>
      </c>
      <c r="E542" s="107" t="s">
        <v>98</v>
      </c>
      <c r="F542" s="22">
        <f>F543</f>
        <v>116.7</v>
      </c>
      <c r="G542" s="22">
        <f t="shared" si="208"/>
        <v>116.7</v>
      </c>
      <c r="H542" s="22">
        <f t="shared" si="208"/>
        <v>116.7</v>
      </c>
    </row>
    <row r="543" spans="1:8" x14ac:dyDescent="0.25">
      <c r="A543" s="106" t="s">
        <v>9</v>
      </c>
      <c r="B543" s="106" t="s">
        <v>51</v>
      </c>
      <c r="C543" s="108">
        <v>1130111080</v>
      </c>
      <c r="D543" s="106">
        <v>610</v>
      </c>
      <c r="E543" s="107" t="s">
        <v>106</v>
      </c>
      <c r="F543" s="22">
        <v>116.7</v>
      </c>
      <c r="G543" s="22">
        <v>116.7</v>
      </c>
      <c r="H543" s="22">
        <v>116.7</v>
      </c>
    </row>
    <row r="544" spans="1:8" ht="31.2" x14ac:dyDescent="0.25">
      <c r="A544" s="42" t="s">
        <v>9</v>
      </c>
      <c r="B544" s="75" t="s">
        <v>51</v>
      </c>
      <c r="C544" s="77" t="s">
        <v>260</v>
      </c>
      <c r="D544" s="75"/>
      <c r="E544" s="76" t="s">
        <v>261</v>
      </c>
      <c r="F544" s="22">
        <f>F545</f>
        <v>13</v>
      </c>
      <c r="G544" s="22">
        <f t="shared" si="206"/>
        <v>13</v>
      </c>
      <c r="H544" s="22">
        <f t="shared" si="206"/>
        <v>13</v>
      </c>
    </row>
    <row r="545" spans="1:8" ht="31.2" x14ac:dyDescent="0.25">
      <c r="A545" s="42" t="s">
        <v>9</v>
      </c>
      <c r="B545" s="75" t="s">
        <v>51</v>
      </c>
      <c r="C545" s="77" t="s">
        <v>260</v>
      </c>
      <c r="D545" s="77" t="s">
        <v>97</v>
      </c>
      <c r="E545" s="76" t="s">
        <v>98</v>
      </c>
      <c r="F545" s="22">
        <f>F546</f>
        <v>13</v>
      </c>
      <c r="G545" s="22">
        <f t="shared" si="206"/>
        <v>13</v>
      </c>
      <c r="H545" s="22">
        <f t="shared" si="206"/>
        <v>13</v>
      </c>
    </row>
    <row r="546" spans="1:8" x14ac:dyDescent="0.25">
      <c r="A546" s="42" t="s">
        <v>9</v>
      </c>
      <c r="B546" s="75" t="s">
        <v>51</v>
      </c>
      <c r="C546" s="77" t="s">
        <v>260</v>
      </c>
      <c r="D546" s="75">
        <v>610</v>
      </c>
      <c r="E546" s="76" t="s">
        <v>106</v>
      </c>
      <c r="F546" s="22">
        <v>13</v>
      </c>
      <c r="G546" s="22">
        <v>13</v>
      </c>
      <c r="H546" s="22">
        <v>13</v>
      </c>
    </row>
    <row r="547" spans="1:8" ht="31.2" x14ac:dyDescent="0.25">
      <c r="A547" s="2" t="s">
        <v>9</v>
      </c>
      <c r="B547" s="92" t="s">
        <v>51</v>
      </c>
      <c r="C547" s="94">
        <v>1500000000</v>
      </c>
      <c r="D547" s="92"/>
      <c r="E547" s="74" t="s">
        <v>196</v>
      </c>
      <c r="F547" s="22">
        <f>F548</f>
        <v>4271</v>
      </c>
      <c r="G547" s="22">
        <f t="shared" ref="G547:H551" si="209">G548</f>
        <v>4271</v>
      </c>
      <c r="H547" s="22">
        <f t="shared" si="209"/>
        <v>4271</v>
      </c>
    </row>
    <row r="548" spans="1:8" ht="31.2" x14ac:dyDescent="0.25">
      <c r="A548" s="2" t="s">
        <v>9</v>
      </c>
      <c r="B548" s="92" t="s">
        <v>51</v>
      </c>
      <c r="C548" s="94">
        <v>1520000000</v>
      </c>
      <c r="D548" s="92"/>
      <c r="E548" s="74" t="s">
        <v>279</v>
      </c>
      <c r="F548" s="22">
        <f>F549</f>
        <v>4271</v>
      </c>
      <c r="G548" s="22">
        <f t="shared" si="209"/>
        <v>4271</v>
      </c>
      <c r="H548" s="22">
        <f t="shared" si="209"/>
        <v>4271</v>
      </c>
    </row>
    <row r="549" spans="1:8" ht="46.8" x14ac:dyDescent="0.25">
      <c r="A549" s="233" t="s">
        <v>9</v>
      </c>
      <c r="B549" s="233" t="s">
        <v>51</v>
      </c>
      <c r="C549" s="235">
        <v>1520300000</v>
      </c>
      <c r="D549" s="233"/>
      <c r="E549" s="234" t="s">
        <v>427</v>
      </c>
      <c r="F549" s="22">
        <f>F550</f>
        <v>4271</v>
      </c>
      <c r="G549" s="22">
        <f t="shared" si="209"/>
        <v>4271</v>
      </c>
      <c r="H549" s="22">
        <f t="shared" si="209"/>
        <v>4271</v>
      </c>
    </row>
    <row r="550" spans="1:8" x14ac:dyDescent="0.25">
      <c r="A550" s="233" t="s">
        <v>9</v>
      </c>
      <c r="B550" s="233" t="s">
        <v>51</v>
      </c>
      <c r="C550" s="235">
        <v>1520320200</v>
      </c>
      <c r="D550" s="233"/>
      <c r="E550" s="74" t="s">
        <v>428</v>
      </c>
      <c r="F550" s="22">
        <f>F551</f>
        <v>4271</v>
      </c>
      <c r="G550" s="22">
        <f t="shared" si="209"/>
        <v>4271</v>
      </c>
      <c r="H550" s="22">
        <f t="shared" si="209"/>
        <v>4271</v>
      </c>
    </row>
    <row r="551" spans="1:8" ht="31.2" x14ac:dyDescent="0.25">
      <c r="A551" s="2" t="s">
        <v>9</v>
      </c>
      <c r="B551" s="233" t="s">
        <v>51</v>
      </c>
      <c r="C551" s="235">
        <v>1520320200</v>
      </c>
      <c r="D551" s="235" t="s">
        <v>97</v>
      </c>
      <c r="E551" s="74" t="s">
        <v>98</v>
      </c>
      <c r="F551" s="22">
        <f>F552</f>
        <v>4271</v>
      </c>
      <c r="G551" s="22">
        <f t="shared" si="209"/>
        <v>4271</v>
      </c>
      <c r="H551" s="22">
        <f t="shared" si="209"/>
        <v>4271</v>
      </c>
    </row>
    <row r="552" spans="1:8" x14ac:dyDescent="0.25">
      <c r="A552" s="2" t="s">
        <v>9</v>
      </c>
      <c r="B552" s="233" t="s">
        <v>51</v>
      </c>
      <c r="C552" s="235">
        <v>1520320200</v>
      </c>
      <c r="D552" s="233">
        <v>610</v>
      </c>
      <c r="E552" s="74" t="s">
        <v>106</v>
      </c>
      <c r="F552" s="22">
        <v>4271</v>
      </c>
      <c r="G552" s="22">
        <v>4271</v>
      </c>
      <c r="H552" s="22">
        <v>4271</v>
      </c>
    </row>
    <row r="553" spans="1:8" x14ac:dyDescent="0.25">
      <c r="A553" s="42" t="s">
        <v>9</v>
      </c>
      <c r="B553" s="42" t="s">
        <v>90</v>
      </c>
      <c r="C553" s="42" t="s">
        <v>66</v>
      </c>
      <c r="D553" s="42" t="s">
        <v>66</v>
      </c>
      <c r="E553" s="57" t="s">
        <v>91</v>
      </c>
      <c r="F553" s="22">
        <f>F554</f>
        <v>12935.800000000001</v>
      </c>
      <c r="G553" s="22">
        <f t="shared" ref="G553:H553" si="210">G554</f>
        <v>12935.800000000001</v>
      </c>
      <c r="H553" s="22">
        <f t="shared" si="210"/>
        <v>12935.800000000001</v>
      </c>
    </row>
    <row r="554" spans="1:8" ht="39" customHeight="1" x14ac:dyDescent="0.25">
      <c r="A554" s="42" t="s">
        <v>9</v>
      </c>
      <c r="B554" s="42" t="s">
        <v>90</v>
      </c>
      <c r="C554" s="43">
        <v>1100000000</v>
      </c>
      <c r="D554" s="42"/>
      <c r="E554" s="57" t="s">
        <v>200</v>
      </c>
      <c r="F554" s="22">
        <f t="shared" ref="F554:H561" si="211">F555</f>
        <v>12935.800000000001</v>
      </c>
      <c r="G554" s="22">
        <f t="shared" si="211"/>
        <v>12935.800000000001</v>
      </c>
      <c r="H554" s="22">
        <f t="shared" si="211"/>
        <v>12935.800000000001</v>
      </c>
    </row>
    <row r="555" spans="1:8" x14ac:dyDescent="0.25">
      <c r="A555" s="42" t="s">
        <v>9</v>
      </c>
      <c r="B555" s="42" t="s">
        <v>90</v>
      </c>
      <c r="C555" s="42">
        <v>1120000000</v>
      </c>
      <c r="D555" s="42"/>
      <c r="E555" s="57" t="s">
        <v>124</v>
      </c>
      <c r="F555" s="22">
        <f>F556</f>
        <v>12935.800000000001</v>
      </c>
      <c r="G555" s="22">
        <f t="shared" si="211"/>
        <v>12935.800000000001</v>
      </c>
      <c r="H555" s="22">
        <f t="shared" si="211"/>
        <v>12935.800000000001</v>
      </c>
    </row>
    <row r="556" spans="1:8" ht="46.8" x14ac:dyDescent="0.25">
      <c r="A556" s="2" t="s">
        <v>9</v>
      </c>
      <c r="B556" s="42" t="s">
        <v>90</v>
      </c>
      <c r="C556" s="42">
        <v>1120100000</v>
      </c>
      <c r="D556" s="42"/>
      <c r="E556" s="57" t="s">
        <v>125</v>
      </c>
      <c r="F556" s="22">
        <f>F560+F557+F563</f>
        <v>12935.800000000001</v>
      </c>
      <c r="G556" s="22">
        <f t="shared" ref="G556:H556" si="212">G560+G557+G563</f>
        <v>12935.800000000001</v>
      </c>
      <c r="H556" s="22">
        <f t="shared" si="212"/>
        <v>12935.800000000001</v>
      </c>
    </row>
    <row r="557" spans="1:8" ht="46.8" x14ac:dyDescent="0.25">
      <c r="A557" s="106" t="s">
        <v>9</v>
      </c>
      <c r="B557" s="106" t="s">
        <v>90</v>
      </c>
      <c r="C557" s="106">
        <v>1120110690</v>
      </c>
      <c r="D557" s="106"/>
      <c r="E557" s="74" t="s">
        <v>287</v>
      </c>
      <c r="F557" s="22">
        <f>F558</f>
        <v>3623.2</v>
      </c>
      <c r="G557" s="22">
        <f t="shared" ref="G557:H558" si="213">G558</f>
        <v>3623.2</v>
      </c>
      <c r="H557" s="22">
        <f t="shared" si="213"/>
        <v>3623.2</v>
      </c>
    </row>
    <row r="558" spans="1:8" ht="31.2" x14ac:dyDescent="0.25">
      <c r="A558" s="106" t="s">
        <v>9</v>
      </c>
      <c r="B558" s="106" t="s">
        <v>90</v>
      </c>
      <c r="C558" s="106">
        <v>1120110690</v>
      </c>
      <c r="D558" s="108" t="s">
        <v>97</v>
      </c>
      <c r="E558" s="74" t="s">
        <v>98</v>
      </c>
      <c r="F558" s="22">
        <f>F559</f>
        <v>3623.2</v>
      </c>
      <c r="G558" s="22">
        <f t="shared" si="213"/>
        <v>3623.2</v>
      </c>
      <c r="H558" s="22">
        <f t="shared" si="213"/>
        <v>3623.2</v>
      </c>
    </row>
    <row r="559" spans="1:8" x14ac:dyDescent="0.25">
      <c r="A559" s="2" t="s">
        <v>9</v>
      </c>
      <c r="B559" s="106" t="s">
        <v>90</v>
      </c>
      <c r="C559" s="106">
        <v>1120110690</v>
      </c>
      <c r="D559" s="106">
        <v>610</v>
      </c>
      <c r="E559" s="74" t="s">
        <v>106</v>
      </c>
      <c r="F559" s="22">
        <v>3623.2</v>
      </c>
      <c r="G559" s="22">
        <v>3623.2</v>
      </c>
      <c r="H559" s="22">
        <v>3623.2</v>
      </c>
    </row>
    <row r="560" spans="1:8" ht="31.2" x14ac:dyDescent="0.25">
      <c r="A560" s="2" t="s">
        <v>9</v>
      </c>
      <c r="B560" s="42" t="s">
        <v>90</v>
      </c>
      <c r="C560" s="42">
        <v>1120120010</v>
      </c>
      <c r="D560" s="42"/>
      <c r="E560" s="57" t="s">
        <v>126</v>
      </c>
      <c r="F560" s="22">
        <f t="shared" si="211"/>
        <v>9276</v>
      </c>
      <c r="G560" s="22">
        <f t="shared" si="211"/>
        <v>9276</v>
      </c>
      <c r="H560" s="22">
        <f t="shared" si="211"/>
        <v>9276</v>
      </c>
    </row>
    <row r="561" spans="1:8" ht="31.2" x14ac:dyDescent="0.25">
      <c r="A561" s="2" t="s">
        <v>9</v>
      </c>
      <c r="B561" s="42" t="s">
        <v>90</v>
      </c>
      <c r="C561" s="42">
        <v>1120120010</v>
      </c>
      <c r="D561" s="43" t="s">
        <v>97</v>
      </c>
      <c r="E561" s="57" t="s">
        <v>98</v>
      </c>
      <c r="F561" s="22">
        <f t="shared" si="211"/>
        <v>9276</v>
      </c>
      <c r="G561" s="22">
        <f t="shared" si="211"/>
        <v>9276</v>
      </c>
      <c r="H561" s="22">
        <f t="shared" si="211"/>
        <v>9276</v>
      </c>
    </row>
    <row r="562" spans="1:8" x14ac:dyDescent="0.25">
      <c r="A562" s="42" t="s">
        <v>9</v>
      </c>
      <c r="B562" s="42" t="s">
        <v>90</v>
      </c>
      <c r="C562" s="42">
        <v>1120120010</v>
      </c>
      <c r="D562" s="42">
        <v>610</v>
      </c>
      <c r="E562" s="57" t="s">
        <v>106</v>
      </c>
      <c r="F562" s="22">
        <v>9276</v>
      </c>
      <c r="G562" s="22">
        <v>9276</v>
      </c>
      <c r="H562" s="22">
        <v>9276</v>
      </c>
    </row>
    <row r="563" spans="1:8" ht="46.8" x14ac:dyDescent="0.25">
      <c r="A563" s="110" t="s">
        <v>9</v>
      </c>
      <c r="B563" s="110" t="s">
        <v>90</v>
      </c>
      <c r="C563" s="110" t="s">
        <v>299</v>
      </c>
      <c r="D563" s="110"/>
      <c r="E563" s="74" t="s">
        <v>300</v>
      </c>
      <c r="F563" s="22">
        <f>F564</f>
        <v>36.6</v>
      </c>
      <c r="G563" s="22">
        <f t="shared" ref="G563:H564" si="214">G564</f>
        <v>36.6</v>
      </c>
      <c r="H563" s="22">
        <f t="shared" si="214"/>
        <v>36.6</v>
      </c>
    </row>
    <row r="564" spans="1:8" ht="31.2" x14ac:dyDescent="0.25">
      <c r="A564" s="2" t="s">
        <v>9</v>
      </c>
      <c r="B564" s="110" t="s">
        <v>90</v>
      </c>
      <c r="C564" s="110" t="s">
        <v>299</v>
      </c>
      <c r="D564" s="112" t="s">
        <v>97</v>
      </c>
      <c r="E564" s="74" t="s">
        <v>98</v>
      </c>
      <c r="F564" s="22">
        <f>F565</f>
        <v>36.6</v>
      </c>
      <c r="G564" s="22">
        <f t="shared" si="214"/>
        <v>36.6</v>
      </c>
      <c r="H564" s="22">
        <f t="shared" si="214"/>
        <v>36.6</v>
      </c>
    </row>
    <row r="565" spans="1:8" x14ac:dyDescent="0.25">
      <c r="A565" s="2" t="s">
        <v>9</v>
      </c>
      <c r="B565" s="110" t="s">
        <v>90</v>
      </c>
      <c r="C565" s="110" t="s">
        <v>299</v>
      </c>
      <c r="D565" s="110">
        <v>610</v>
      </c>
      <c r="E565" s="74" t="s">
        <v>106</v>
      </c>
      <c r="F565" s="22">
        <v>36.6</v>
      </c>
      <c r="G565" s="22">
        <v>36.6</v>
      </c>
      <c r="H565" s="22">
        <v>36.6</v>
      </c>
    </row>
    <row r="566" spans="1:8" x14ac:dyDescent="0.25">
      <c r="A566" s="42" t="s">
        <v>9</v>
      </c>
      <c r="B566" s="42" t="s">
        <v>38</v>
      </c>
      <c r="C566" s="42" t="s">
        <v>66</v>
      </c>
      <c r="D566" s="42" t="s">
        <v>66</v>
      </c>
      <c r="E566" s="57" t="s">
        <v>99</v>
      </c>
      <c r="F566" s="22">
        <f t="shared" ref="F566:H576" si="215">F567</f>
        <v>3781.1</v>
      </c>
      <c r="G566" s="22">
        <f t="shared" si="215"/>
        <v>3781.1</v>
      </c>
      <c r="H566" s="22">
        <f t="shared" si="215"/>
        <v>3781.1</v>
      </c>
    </row>
    <row r="567" spans="1:8" ht="36.6" customHeight="1" x14ac:dyDescent="0.25">
      <c r="A567" s="42" t="s">
        <v>9</v>
      </c>
      <c r="B567" s="42" t="s">
        <v>38</v>
      </c>
      <c r="C567" s="43">
        <v>1100000000</v>
      </c>
      <c r="D567" s="42"/>
      <c r="E567" s="57" t="s">
        <v>200</v>
      </c>
      <c r="F567" s="22">
        <f t="shared" si="215"/>
        <v>3781.1</v>
      </c>
      <c r="G567" s="22">
        <f t="shared" si="215"/>
        <v>3781.1</v>
      </c>
      <c r="H567" s="22">
        <f t="shared" si="215"/>
        <v>3781.1</v>
      </c>
    </row>
    <row r="568" spans="1:8" x14ac:dyDescent="0.25">
      <c r="A568" s="42" t="s">
        <v>9</v>
      </c>
      <c r="B568" s="42" t="s">
        <v>38</v>
      </c>
      <c r="C568" s="42">
        <v>1110000000</v>
      </c>
      <c r="D568" s="42"/>
      <c r="E568" s="57" t="s">
        <v>183</v>
      </c>
      <c r="F568" s="22">
        <f t="shared" si="215"/>
        <v>3781.1</v>
      </c>
      <c r="G568" s="22">
        <f t="shared" si="215"/>
        <v>3781.1</v>
      </c>
      <c r="H568" s="22">
        <f t="shared" si="215"/>
        <v>3781.1</v>
      </c>
    </row>
    <row r="569" spans="1:8" x14ac:dyDescent="0.25">
      <c r="A569" s="42" t="s">
        <v>9</v>
      </c>
      <c r="B569" s="42" t="s">
        <v>38</v>
      </c>
      <c r="C569" s="42">
        <v>1110400000</v>
      </c>
      <c r="D569" s="42"/>
      <c r="E569" s="57" t="s">
        <v>189</v>
      </c>
      <c r="F569" s="22">
        <f>F575+F570</f>
        <v>3781.1</v>
      </c>
      <c r="G569" s="22">
        <f t="shared" ref="G569:H569" si="216">G575+G570</f>
        <v>3781.1</v>
      </c>
      <c r="H569" s="22">
        <f t="shared" si="216"/>
        <v>3781.1</v>
      </c>
    </row>
    <row r="570" spans="1:8" ht="31.2" x14ac:dyDescent="0.25">
      <c r="A570" s="110" t="s">
        <v>9</v>
      </c>
      <c r="B570" s="110" t="s">
        <v>38</v>
      </c>
      <c r="C570" s="110">
        <v>1110410240</v>
      </c>
      <c r="D570" s="110"/>
      <c r="E570" s="74" t="s">
        <v>296</v>
      </c>
      <c r="F570" s="22">
        <f>F571+F573</f>
        <v>3403</v>
      </c>
      <c r="G570" s="22">
        <f t="shared" ref="G570:H570" si="217">G571+G573</f>
        <v>3403</v>
      </c>
      <c r="H570" s="22">
        <f t="shared" si="217"/>
        <v>3403</v>
      </c>
    </row>
    <row r="571" spans="1:8" x14ac:dyDescent="0.25">
      <c r="A571" s="110" t="s">
        <v>9</v>
      </c>
      <c r="B571" s="110" t="s">
        <v>38</v>
      </c>
      <c r="C571" s="110">
        <v>1110410240</v>
      </c>
      <c r="D571" s="1" t="s">
        <v>73</v>
      </c>
      <c r="E571" s="60" t="s">
        <v>74</v>
      </c>
      <c r="F571" s="22">
        <f>F572</f>
        <v>330.6</v>
      </c>
      <c r="G571" s="22">
        <f t="shared" ref="G571:H571" si="218">G572</f>
        <v>330.6</v>
      </c>
      <c r="H571" s="22">
        <f t="shared" si="218"/>
        <v>330.6</v>
      </c>
    </row>
    <row r="572" spans="1:8" ht="31.2" x14ac:dyDescent="0.25">
      <c r="A572" s="110" t="s">
        <v>9</v>
      </c>
      <c r="B572" s="110" t="s">
        <v>38</v>
      </c>
      <c r="C572" s="110">
        <v>1110410240</v>
      </c>
      <c r="D572" s="110">
        <v>320</v>
      </c>
      <c r="E572" s="111" t="s">
        <v>104</v>
      </c>
      <c r="F572" s="22">
        <v>330.6</v>
      </c>
      <c r="G572" s="22">
        <v>330.6</v>
      </c>
      <c r="H572" s="22">
        <v>330.6</v>
      </c>
    </row>
    <row r="573" spans="1:8" ht="31.2" x14ac:dyDescent="0.25">
      <c r="A573" s="110" t="s">
        <v>9</v>
      </c>
      <c r="B573" s="110" t="s">
        <v>38</v>
      </c>
      <c r="C573" s="110">
        <v>1110410240</v>
      </c>
      <c r="D573" s="112" t="s">
        <v>97</v>
      </c>
      <c r="E573" s="111" t="s">
        <v>98</v>
      </c>
      <c r="F573" s="22">
        <f>F574</f>
        <v>3072.4</v>
      </c>
      <c r="G573" s="22">
        <f t="shared" ref="G573:H573" si="219">G574</f>
        <v>3072.4</v>
      </c>
      <c r="H573" s="22">
        <f t="shared" si="219"/>
        <v>3072.4</v>
      </c>
    </row>
    <row r="574" spans="1:8" x14ac:dyDescent="0.25">
      <c r="A574" s="110" t="s">
        <v>9</v>
      </c>
      <c r="B574" s="110" t="s">
        <v>38</v>
      </c>
      <c r="C574" s="110">
        <v>1110410240</v>
      </c>
      <c r="D574" s="110">
        <v>610</v>
      </c>
      <c r="E574" s="111" t="s">
        <v>106</v>
      </c>
      <c r="F574" s="22">
        <v>3072.4</v>
      </c>
      <c r="G574" s="22">
        <v>3072.4</v>
      </c>
      <c r="H574" s="22">
        <v>3072.4</v>
      </c>
    </row>
    <row r="575" spans="1:8" ht="31.2" x14ac:dyDescent="0.25">
      <c r="A575" s="42" t="s">
        <v>9</v>
      </c>
      <c r="B575" s="42" t="s">
        <v>38</v>
      </c>
      <c r="C575" s="42" t="s">
        <v>191</v>
      </c>
      <c r="D575" s="42"/>
      <c r="E575" s="57" t="s">
        <v>190</v>
      </c>
      <c r="F575" s="22">
        <f t="shared" si="215"/>
        <v>378.1</v>
      </c>
      <c r="G575" s="22">
        <f t="shared" si="215"/>
        <v>378.1</v>
      </c>
      <c r="H575" s="22">
        <f t="shared" si="215"/>
        <v>378.1</v>
      </c>
    </row>
    <row r="576" spans="1:8" x14ac:dyDescent="0.25">
      <c r="A576" s="42" t="s">
        <v>9</v>
      </c>
      <c r="B576" s="42" t="s">
        <v>38</v>
      </c>
      <c r="C576" s="42" t="s">
        <v>191</v>
      </c>
      <c r="D576" s="1" t="s">
        <v>73</v>
      </c>
      <c r="E576" s="60" t="s">
        <v>74</v>
      </c>
      <c r="F576" s="22">
        <f t="shared" si="215"/>
        <v>378.1</v>
      </c>
      <c r="G576" s="22">
        <f t="shared" si="215"/>
        <v>378.1</v>
      </c>
      <c r="H576" s="22">
        <f t="shared" si="215"/>
        <v>378.1</v>
      </c>
    </row>
    <row r="577" spans="1:8" ht="31.2" x14ac:dyDescent="0.25">
      <c r="A577" s="42" t="s">
        <v>9</v>
      </c>
      <c r="B577" s="42" t="s">
        <v>38</v>
      </c>
      <c r="C577" s="42" t="s">
        <v>191</v>
      </c>
      <c r="D577" s="42">
        <v>320</v>
      </c>
      <c r="E577" s="57" t="s">
        <v>104</v>
      </c>
      <c r="F577" s="22">
        <v>378.1</v>
      </c>
      <c r="G577" s="22">
        <v>378.1</v>
      </c>
      <c r="H577" s="22">
        <v>378.1</v>
      </c>
    </row>
    <row r="578" spans="1:8" x14ac:dyDescent="0.25">
      <c r="A578" s="42" t="s">
        <v>9</v>
      </c>
      <c r="B578" s="42" t="s">
        <v>52</v>
      </c>
      <c r="C578" s="42" t="s">
        <v>66</v>
      </c>
      <c r="D578" s="42" t="s">
        <v>66</v>
      </c>
      <c r="E578" s="57" t="s">
        <v>12</v>
      </c>
      <c r="F578" s="22">
        <f>F579+F589</f>
        <v>6591</v>
      </c>
      <c r="G578" s="22">
        <f>G579+G589</f>
        <v>6591</v>
      </c>
      <c r="H578" s="22">
        <f>H579+H589</f>
        <v>6591</v>
      </c>
    </row>
    <row r="579" spans="1:8" ht="34.200000000000003" customHeight="1" x14ac:dyDescent="0.25">
      <c r="A579" s="42" t="s">
        <v>9</v>
      </c>
      <c r="B579" s="42" t="s">
        <v>52</v>
      </c>
      <c r="C579" s="43">
        <v>1100000000</v>
      </c>
      <c r="D579" s="42"/>
      <c r="E579" s="57" t="s">
        <v>200</v>
      </c>
      <c r="F579" s="22">
        <f>F580</f>
        <v>318</v>
      </c>
      <c r="G579" s="22">
        <f t="shared" ref="G579:H587" si="220">G580</f>
        <v>318</v>
      </c>
      <c r="H579" s="22">
        <f t="shared" si="220"/>
        <v>318</v>
      </c>
    </row>
    <row r="580" spans="1:8" ht="31.2" x14ac:dyDescent="0.25">
      <c r="A580" s="42" t="s">
        <v>9</v>
      </c>
      <c r="B580" s="42" t="s">
        <v>52</v>
      </c>
      <c r="C580" s="43">
        <v>1130000000</v>
      </c>
      <c r="D580" s="25"/>
      <c r="E580" s="57" t="s">
        <v>117</v>
      </c>
      <c r="F580" s="22">
        <f>F585+F581</f>
        <v>318</v>
      </c>
      <c r="G580" s="22">
        <f t="shared" ref="G580:H580" si="221">G585+G581</f>
        <v>318</v>
      </c>
      <c r="H580" s="22">
        <f t="shared" si="221"/>
        <v>318</v>
      </c>
    </row>
    <row r="581" spans="1:8" ht="31.2" x14ac:dyDescent="0.25">
      <c r="A581" s="42" t="s">
        <v>9</v>
      </c>
      <c r="B581" s="42" t="s">
        <v>52</v>
      </c>
      <c r="C581" s="42">
        <v>1130100000</v>
      </c>
      <c r="D581" s="25"/>
      <c r="E581" s="57" t="s">
        <v>238</v>
      </c>
      <c r="F581" s="22">
        <f>F582</f>
        <v>155.9</v>
      </c>
      <c r="G581" s="22">
        <f t="shared" ref="G581:H583" si="222">G582</f>
        <v>155.9</v>
      </c>
      <c r="H581" s="22">
        <f t="shared" si="222"/>
        <v>155.9</v>
      </c>
    </row>
    <row r="582" spans="1:8" ht="31.2" x14ac:dyDescent="0.25">
      <c r="A582" s="42" t="s">
        <v>9</v>
      </c>
      <c r="B582" s="42" t="s">
        <v>52</v>
      </c>
      <c r="C582" s="43">
        <v>1130120260</v>
      </c>
      <c r="D582" s="25"/>
      <c r="E582" s="57" t="s">
        <v>239</v>
      </c>
      <c r="F582" s="22">
        <f>F583</f>
        <v>155.9</v>
      </c>
      <c r="G582" s="22">
        <f t="shared" si="222"/>
        <v>155.9</v>
      </c>
      <c r="H582" s="22">
        <f t="shared" si="222"/>
        <v>155.9</v>
      </c>
    </row>
    <row r="583" spans="1:8" ht="31.2" x14ac:dyDescent="0.25">
      <c r="A583" s="42" t="s">
        <v>9</v>
      </c>
      <c r="B583" s="42" t="s">
        <v>52</v>
      </c>
      <c r="C583" s="43">
        <v>1130120260</v>
      </c>
      <c r="D583" s="42" t="s">
        <v>69</v>
      </c>
      <c r="E583" s="57" t="s">
        <v>95</v>
      </c>
      <c r="F583" s="22">
        <f>F584</f>
        <v>155.9</v>
      </c>
      <c r="G583" s="22">
        <f t="shared" si="222"/>
        <v>155.9</v>
      </c>
      <c r="H583" s="22">
        <f t="shared" si="222"/>
        <v>155.9</v>
      </c>
    </row>
    <row r="584" spans="1:8" ht="31.2" x14ac:dyDescent="0.25">
      <c r="A584" s="42" t="s">
        <v>9</v>
      </c>
      <c r="B584" s="42" t="s">
        <v>52</v>
      </c>
      <c r="C584" s="43">
        <v>1130120260</v>
      </c>
      <c r="D584" s="42">
        <v>240</v>
      </c>
      <c r="E584" s="57" t="s">
        <v>254</v>
      </c>
      <c r="F584" s="22">
        <v>155.9</v>
      </c>
      <c r="G584" s="22">
        <v>155.9</v>
      </c>
      <c r="H584" s="22">
        <v>155.9</v>
      </c>
    </row>
    <row r="585" spans="1:8" ht="31.2" x14ac:dyDescent="0.25">
      <c r="A585" s="42" t="s">
        <v>9</v>
      </c>
      <c r="B585" s="42" t="s">
        <v>52</v>
      </c>
      <c r="C585" s="42">
        <v>1130200000</v>
      </c>
      <c r="D585" s="42"/>
      <c r="E585" s="57" t="s">
        <v>192</v>
      </c>
      <c r="F585" s="22">
        <f>F586</f>
        <v>162.1</v>
      </c>
      <c r="G585" s="22">
        <f t="shared" si="220"/>
        <v>162.1</v>
      </c>
      <c r="H585" s="22">
        <f t="shared" si="220"/>
        <v>162.1</v>
      </c>
    </row>
    <row r="586" spans="1:8" ht="31.2" x14ac:dyDescent="0.25">
      <c r="A586" s="42" t="s">
        <v>9</v>
      </c>
      <c r="B586" s="42" t="s">
        <v>52</v>
      </c>
      <c r="C586" s="42">
        <v>1130220270</v>
      </c>
      <c r="D586" s="42"/>
      <c r="E586" s="57" t="s">
        <v>193</v>
      </c>
      <c r="F586" s="22">
        <f>F587</f>
        <v>162.1</v>
      </c>
      <c r="G586" s="22">
        <f t="shared" si="220"/>
        <v>162.1</v>
      </c>
      <c r="H586" s="22">
        <f t="shared" si="220"/>
        <v>162.1</v>
      </c>
    </row>
    <row r="587" spans="1:8" ht="31.2" x14ac:dyDescent="0.25">
      <c r="A587" s="42" t="s">
        <v>9</v>
      </c>
      <c r="B587" s="42" t="s">
        <v>52</v>
      </c>
      <c r="C587" s="42">
        <v>1130220270</v>
      </c>
      <c r="D587" s="42" t="s">
        <v>69</v>
      </c>
      <c r="E587" s="57" t="s">
        <v>95</v>
      </c>
      <c r="F587" s="22">
        <f>F588</f>
        <v>162.1</v>
      </c>
      <c r="G587" s="22">
        <f t="shared" si="220"/>
        <v>162.1</v>
      </c>
      <c r="H587" s="22">
        <f t="shared" si="220"/>
        <v>162.1</v>
      </c>
    </row>
    <row r="588" spans="1:8" ht="31.2" x14ac:dyDescent="0.25">
      <c r="A588" s="42" t="s">
        <v>9</v>
      </c>
      <c r="B588" s="42" t="s">
        <v>52</v>
      </c>
      <c r="C588" s="42">
        <v>1130220270</v>
      </c>
      <c r="D588" s="42">
        <v>240</v>
      </c>
      <c r="E588" s="57" t="s">
        <v>254</v>
      </c>
      <c r="F588" s="22">
        <v>162.1</v>
      </c>
      <c r="G588" s="22">
        <v>162.1</v>
      </c>
      <c r="H588" s="22">
        <v>162.1</v>
      </c>
    </row>
    <row r="589" spans="1:8" x14ac:dyDescent="0.25">
      <c r="A589" s="42" t="s">
        <v>9</v>
      </c>
      <c r="B589" s="42" t="s">
        <v>52</v>
      </c>
      <c r="C589" s="42">
        <v>9900000000</v>
      </c>
      <c r="D589" s="42"/>
      <c r="E589" s="57" t="s">
        <v>107</v>
      </c>
      <c r="F589" s="22">
        <f>F590</f>
        <v>6273</v>
      </c>
      <c r="G589" s="22">
        <f t="shared" ref="G589:H590" si="223">G590</f>
        <v>6273</v>
      </c>
      <c r="H589" s="22">
        <f t="shared" si="223"/>
        <v>6273</v>
      </c>
    </row>
    <row r="590" spans="1:8" ht="31.2" x14ac:dyDescent="0.25">
      <c r="A590" s="42" t="s">
        <v>9</v>
      </c>
      <c r="B590" s="42" t="s">
        <v>52</v>
      </c>
      <c r="C590" s="42">
        <v>9990000000</v>
      </c>
      <c r="D590" s="42"/>
      <c r="E590" s="57" t="s">
        <v>161</v>
      </c>
      <c r="F590" s="22">
        <f>F591</f>
        <v>6273</v>
      </c>
      <c r="G590" s="22">
        <f t="shared" si="223"/>
        <v>6273</v>
      </c>
      <c r="H590" s="22">
        <f t="shared" si="223"/>
        <v>6273</v>
      </c>
    </row>
    <row r="591" spans="1:8" ht="31.2" x14ac:dyDescent="0.25">
      <c r="A591" s="42" t="s">
        <v>9</v>
      </c>
      <c r="B591" s="42" t="s">
        <v>52</v>
      </c>
      <c r="C591" s="42">
        <v>9990200000</v>
      </c>
      <c r="D591" s="25"/>
      <c r="E591" s="57" t="s">
        <v>120</v>
      </c>
      <c r="F591" s="22">
        <f>F592</f>
        <v>6273</v>
      </c>
      <c r="G591" s="22">
        <f t="shared" ref="G591:H591" si="224">G592</f>
        <v>6273</v>
      </c>
      <c r="H591" s="22">
        <f t="shared" si="224"/>
        <v>6273</v>
      </c>
    </row>
    <row r="592" spans="1:8" ht="46.8" x14ac:dyDescent="0.25">
      <c r="A592" s="42" t="s">
        <v>9</v>
      </c>
      <c r="B592" s="42" t="s">
        <v>52</v>
      </c>
      <c r="C592" s="42">
        <v>9990225000</v>
      </c>
      <c r="D592" s="42"/>
      <c r="E592" s="57" t="s">
        <v>121</v>
      </c>
      <c r="F592" s="22">
        <f>F593+F595</f>
        <v>6273</v>
      </c>
      <c r="G592" s="22">
        <f t="shared" ref="G592:H592" si="225">G593+G595</f>
        <v>6273</v>
      </c>
      <c r="H592" s="22">
        <f t="shared" si="225"/>
        <v>6273</v>
      </c>
    </row>
    <row r="593" spans="1:8" ht="62.4" x14ac:dyDescent="0.25">
      <c r="A593" s="42" t="s">
        <v>9</v>
      </c>
      <c r="B593" s="42" t="s">
        <v>52</v>
      </c>
      <c r="C593" s="42">
        <v>9990225000</v>
      </c>
      <c r="D593" s="42" t="s">
        <v>68</v>
      </c>
      <c r="E593" s="57" t="s">
        <v>1</v>
      </c>
      <c r="F593" s="22">
        <f>F594</f>
        <v>6198.2</v>
      </c>
      <c r="G593" s="22">
        <f t="shared" ref="G593:H593" si="226">G594</f>
        <v>6198.2</v>
      </c>
      <c r="H593" s="22">
        <f t="shared" si="226"/>
        <v>6198.2</v>
      </c>
    </row>
    <row r="594" spans="1:8" ht="31.2" x14ac:dyDescent="0.25">
      <c r="A594" s="42" t="s">
        <v>9</v>
      </c>
      <c r="B594" s="42" t="s">
        <v>52</v>
      </c>
      <c r="C594" s="42">
        <v>9990225000</v>
      </c>
      <c r="D594" s="42">
        <v>120</v>
      </c>
      <c r="E594" s="57" t="s">
        <v>256</v>
      </c>
      <c r="F594" s="22">
        <v>6198.2</v>
      </c>
      <c r="G594" s="22">
        <v>6198.2</v>
      </c>
      <c r="H594" s="22">
        <v>6198.2</v>
      </c>
    </row>
    <row r="595" spans="1:8" ht="18.600000000000001" customHeight="1" x14ac:dyDescent="0.25">
      <c r="A595" s="42" t="s">
        <v>9</v>
      </c>
      <c r="B595" s="42" t="s">
        <v>52</v>
      </c>
      <c r="C595" s="69">
        <v>9990225000</v>
      </c>
      <c r="D595" s="42" t="s">
        <v>70</v>
      </c>
      <c r="E595" s="57" t="s">
        <v>71</v>
      </c>
      <c r="F595" s="22">
        <f>F596</f>
        <v>74.8</v>
      </c>
      <c r="G595" s="22">
        <f t="shared" ref="G595:H595" si="227">G596</f>
        <v>74.8</v>
      </c>
      <c r="H595" s="22">
        <f t="shared" si="227"/>
        <v>74.8</v>
      </c>
    </row>
    <row r="596" spans="1:8" ht="18.600000000000001" customHeight="1" x14ac:dyDescent="0.25">
      <c r="A596" s="42" t="s">
        <v>9</v>
      </c>
      <c r="B596" s="42" t="s">
        <v>52</v>
      </c>
      <c r="C596" s="69">
        <v>9990225000</v>
      </c>
      <c r="D596" s="42">
        <v>850</v>
      </c>
      <c r="E596" s="57" t="s">
        <v>102</v>
      </c>
      <c r="F596" s="22">
        <v>74.8</v>
      </c>
      <c r="G596" s="22">
        <v>74.8</v>
      </c>
      <c r="H596" s="22">
        <v>74.8</v>
      </c>
    </row>
    <row r="597" spans="1:8" x14ac:dyDescent="0.25">
      <c r="A597" s="42" t="s">
        <v>9</v>
      </c>
      <c r="B597" s="42" t="s">
        <v>39</v>
      </c>
      <c r="C597" s="42" t="s">
        <v>66</v>
      </c>
      <c r="D597" s="42" t="s">
        <v>66</v>
      </c>
      <c r="E597" s="57" t="s">
        <v>31</v>
      </c>
      <c r="F597" s="22">
        <f>F598</f>
        <v>9685.8000000000011</v>
      </c>
      <c r="G597" s="22">
        <f t="shared" ref="G597:H601" si="228">G598</f>
        <v>9685.8000000000011</v>
      </c>
      <c r="H597" s="22">
        <f t="shared" si="228"/>
        <v>9685.8000000000011</v>
      </c>
    </row>
    <row r="598" spans="1:8" x14ac:dyDescent="0.25">
      <c r="A598" s="42" t="s">
        <v>9</v>
      </c>
      <c r="B598" s="42" t="s">
        <v>84</v>
      </c>
      <c r="C598" s="42" t="s">
        <v>66</v>
      </c>
      <c r="D598" s="42" t="s">
        <v>66</v>
      </c>
      <c r="E598" s="57" t="s">
        <v>85</v>
      </c>
      <c r="F598" s="22">
        <f>F599</f>
        <v>9685.8000000000011</v>
      </c>
      <c r="G598" s="22">
        <f t="shared" si="228"/>
        <v>9685.8000000000011</v>
      </c>
      <c r="H598" s="22">
        <f t="shared" si="228"/>
        <v>9685.8000000000011</v>
      </c>
    </row>
    <row r="599" spans="1:8" ht="39.6" customHeight="1" x14ac:dyDescent="0.25">
      <c r="A599" s="42" t="s">
        <v>9</v>
      </c>
      <c r="B599" s="42" t="s">
        <v>84</v>
      </c>
      <c r="C599" s="43">
        <v>1100000000</v>
      </c>
      <c r="D599" s="42"/>
      <c r="E599" s="57" t="s">
        <v>200</v>
      </c>
      <c r="F599" s="22">
        <f>F600</f>
        <v>9685.8000000000011</v>
      </c>
      <c r="G599" s="22">
        <f t="shared" si="228"/>
        <v>9685.8000000000011</v>
      </c>
      <c r="H599" s="22">
        <f t="shared" si="228"/>
        <v>9685.8000000000011</v>
      </c>
    </row>
    <row r="600" spans="1:8" x14ac:dyDescent="0.25">
      <c r="A600" s="42" t="s">
        <v>9</v>
      </c>
      <c r="B600" s="42" t="s">
        <v>84</v>
      </c>
      <c r="C600" s="42">
        <v>1110000000</v>
      </c>
      <c r="D600" s="42"/>
      <c r="E600" s="57" t="s">
        <v>183</v>
      </c>
      <c r="F600" s="22">
        <f>F601</f>
        <v>9685.8000000000011</v>
      </c>
      <c r="G600" s="22">
        <f t="shared" si="228"/>
        <v>9685.8000000000011</v>
      </c>
      <c r="H600" s="22">
        <f t="shared" si="228"/>
        <v>9685.8000000000011</v>
      </c>
    </row>
    <row r="601" spans="1:8" ht="46.8" x14ac:dyDescent="0.25">
      <c r="A601" s="42" t="s">
        <v>9</v>
      </c>
      <c r="B601" s="42" t="s">
        <v>84</v>
      </c>
      <c r="C601" s="42">
        <v>1110200000</v>
      </c>
      <c r="D601" s="42"/>
      <c r="E601" s="57" t="s">
        <v>194</v>
      </c>
      <c r="F601" s="22">
        <f>F602</f>
        <v>9685.8000000000011</v>
      </c>
      <c r="G601" s="22">
        <f t="shared" si="228"/>
        <v>9685.8000000000011</v>
      </c>
      <c r="H601" s="22">
        <f t="shared" si="228"/>
        <v>9685.8000000000011</v>
      </c>
    </row>
    <row r="602" spans="1:8" ht="78" x14ac:dyDescent="0.25">
      <c r="A602" s="42" t="s">
        <v>9</v>
      </c>
      <c r="B602" s="42" t="s">
        <v>84</v>
      </c>
      <c r="C602" s="42">
        <v>1110210500</v>
      </c>
      <c r="D602" s="42"/>
      <c r="E602" s="57" t="s">
        <v>247</v>
      </c>
      <c r="F602" s="22">
        <f>F603+F605</f>
        <v>9685.8000000000011</v>
      </c>
      <c r="G602" s="22">
        <f t="shared" ref="G602:H602" si="229">G603+G605</f>
        <v>9685.8000000000011</v>
      </c>
      <c r="H602" s="22">
        <f t="shared" si="229"/>
        <v>9685.8000000000011</v>
      </c>
    </row>
    <row r="603" spans="1:8" ht="31.2" x14ac:dyDescent="0.25">
      <c r="A603" s="42" t="s">
        <v>9</v>
      </c>
      <c r="B603" s="42" t="s">
        <v>84</v>
      </c>
      <c r="C603" s="42">
        <v>1110210500</v>
      </c>
      <c r="D603" s="42" t="s">
        <v>69</v>
      </c>
      <c r="E603" s="57" t="s">
        <v>95</v>
      </c>
      <c r="F603" s="22">
        <f>F604</f>
        <v>236.2</v>
      </c>
      <c r="G603" s="22">
        <f t="shared" ref="G603:H603" si="230">G604</f>
        <v>236.2</v>
      </c>
      <c r="H603" s="22">
        <f t="shared" si="230"/>
        <v>236.2</v>
      </c>
    </row>
    <row r="604" spans="1:8" ht="31.2" x14ac:dyDescent="0.25">
      <c r="A604" s="42" t="s">
        <v>9</v>
      </c>
      <c r="B604" s="42" t="s">
        <v>84</v>
      </c>
      <c r="C604" s="42">
        <v>1110210500</v>
      </c>
      <c r="D604" s="42">
        <v>240</v>
      </c>
      <c r="E604" s="57" t="s">
        <v>254</v>
      </c>
      <c r="F604" s="22">
        <v>236.2</v>
      </c>
      <c r="G604" s="22">
        <v>236.2</v>
      </c>
      <c r="H604" s="22">
        <v>236.2</v>
      </c>
    </row>
    <row r="605" spans="1:8" x14ac:dyDescent="0.25">
      <c r="A605" s="42" t="s">
        <v>9</v>
      </c>
      <c r="B605" s="42" t="s">
        <v>84</v>
      </c>
      <c r="C605" s="42">
        <v>1110210500</v>
      </c>
      <c r="D605" s="42" t="s">
        <v>73</v>
      </c>
      <c r="E605" s="57" t="s">
        <v>74</v>
      </c>
      <c r="F605" s="22">
        <f>F606</f>
        <v>9449.6</v>
      </c>
      <c r="G605" s="22">
        <f t="shared" ref="G605:H605" si="231">G606</f>
        <v>9449.6</v>
      </c>
      <c r="H605" s="22">
        <f t="shared" si="231"/>
        <v>9449.6</v>
      </c>
    </row>
    <row r="606" spans="1:8" ht="31.2" x14ac:dyDescent="0.25">
      <c r="A606" s="42" t="s">
        <v>9</v>
      </c>
      <c r="B606" s="42" t="s">
        <v>84</v>
      </c>
      <c r="C606" s="42">
        <v>1110210500</v>
      </c>
      <c r="D606" s="1" t="s">
        <v>103</v>
      </c>
      <c r="E606" s="60" t="s">
        <v>104</v>
      </c>
      <c r="F606" s="22">
        <v>9449.6</v>
      </c>
      <c r="G606" s="22">
        <v>9449.6</v>
      </c>
      <c r="H606" s="22">
        <v>9449.6</v>
      </c>
    </row>
  </sheetData>
  <mergeCells count="10">
    <mergeCell ref="B1:H1"/>
    <mergeCell ref="A2:H2"/>
    <mergeCell ref="A3:A5"/>
    <mergeCell ref="B3:B5"/>
    <mergeCell ref="C3:C5"/>
    <mergeCell ref="D3:D5"/>
    <mergeCell ref="E3:E5"/>
    <mergeCell ref="F3:H3"/>
    <mergeCell ref="F4:F5"/>
    <mergeCell ref="G4:H4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9"/>
  <sheetViews>
    <sheetView zoomScale="90" zoomScaleNormal="90" workbookViewId="0">
      <selection activeCell="L4" sqref="L4:M4"/>
    </sheetView>
  </sheetViews>
  <sheetFormatPr defaultColWidth="8.88671875" defaultRowHeight="15.6" x14ac:dyDescent="0.25"/>
  <cols>
    <col min="1" max="1" width="7.6640625" style="14" customWidth="1"/>
    <col min="2" max="2" width="15" style="14" customWidth="1"/>
    <col min="3" max="3" width="5.5546875" style="14" customWidth="1"/>
    <col min="4" max="4" width="68.44140625" style="65" customWidth="1"/>
    <col min="5" max="5" width="12.44140625" style="21" customWidth="1"/>
    <col min="6" max="6" width="11.5546875" style="21" customWidth="1"/>
    <col min="7" max="7" width="11.6640625" style="21" customWidth="1"/>
    <col min="8" max="8" width="8.88671875" style="3"/>
    <col min="9" max="9" width="13.88671875" style="30" bestFit="1" customWidth="1"/>
    <col min="10" max="10" width="10.44140625" style="30" bestFit="1" customWidth="1"/>
    <col min="11" max="11" width="12.88671875" style="30" customWidth="1"/>
    <col min="12" max="16384" width="8.88671875" style="3"/>
  </cols>
  <sheetData>
    <row r="1" spans="1:7" ht="60" customHeight="1" x14ac:dyDescent="0.25">
      <c r="A1" s="327" t="s">
        <v>456</v>
      </c>
      <c r="B1" s="327"/>
      <c r="C1" s="327"/>
      <c r="D1" s="327"/>
      <c r="E1" s="327"/>
      <c r="F1" s="327"/>
      <c r="G1" s="327"/>
    </row>
    <row r="2" spans="1:7" ht="54" customHeight="1" x14ac:dyDescent="0.25">
      <c r="A2" s="333" t="s">
        <v>393</v>
      </c>
      <c r="B2" s="333"/>
      <c r="C2" s="333"/>
      <c r="D2" s="333"/>
      <c r="E2" s="333"/>
      <c r="F2" s="333"/>
      <c r="G2" s="333"/>
    </row>
    <row r="3" spans="1:7" x14ac:dyDescent="0.25">
      <c r="A3" s="337" t="s">
        <v>36</v>
      </c>
      <c r="B3" s="337" t="s">
        <v>16</v>
      </c>
      <c r="C3" s="337" t="s">
        <v>17</v>
      </c>
      <c r="D3" s="338" t="s">
        <v>18</v>
      </c>
      <c r="E3" s="337" t="s">
        <v>87</v>
      </c>
      <c r="F3" s="337"/>
      <c r="G3" s="337"/>
    </row>
    <row r="4" spans="1:7" x14ac:dyDescent="0.25">
      <c r="A4" s="337" t="s">
        <v>66</v>
      </c>
      <c r="B4" s="337" t="s">
        <v>66</v>
      </c>
      <c r="C4" s="337" t="s">
        <v>66</v>
      </c>
      <c r="D4" s="338" t="s">
        <v>66</v>
      </c>
      <c r="E4" s="337" t="s">
        <v>255</v>
      </c>
      <c r="F4" s="337" t="s">
        <v>88</v>
      </c>
      <c r="G4" s="337"/>
    </row>
    <row r="5" spans="1:7" x14ac:dyDescent="0.25">
      <c r="A5" s="337" t="s">
        <v>66</v>
      </c>
      <c r="B5" s="337" t="s">
        <v>66</v>
      </c>
      <c r="C5" s="337" t="s">
        <v>66</v>
      </c>
      <c r="D5" s="338" t="s">
        <v>66</v>
      </c>
      <c r="E5" s="337" t="s">
        <v>66</v>
      </c>
      <c r="F5" s="47" t="s">
        <v>282</v>
      </c>
      <c r="G5" s="47" t="s">
        <v>386</v>
      </c>
    </row>
    <row r="6" spans="1:7" x14ac:dyDescent="0.25">
      <c r="A6" s="47" t="s">
        <v>3</v>
      </c>
      <c r="B6" s="47" t="s">
        <v>77</v>
      </c>
      <c r="C6" s="47">
        <v>3</v>
      </c>
      <c r="D6" s="81" t="s">
        <v>79</v>
      </c>
      <c r="E6" s="47" t="s">
        <v>80</v>
      </c>
      <c r="F6" s="47" t="s">
        <v>81</v>
      </c>
      <c r="G6" s="47" t="s">
        <v>93</v>
      </c>
    </row>
    <row r="7" spans="1:7" x14ac:dyDescent="0.25">
      <c r="A7" s="4" t="s">
        <v>66</v>
      </c>
      <c r="B7" s="4" t="s">
        <v>66</v>
      </c>
      <c r="C7" s="4" t="s">
        <v>66</v>
      </c>
      <c r="D7" s="5" t="s">
        <v>0</v>
      </c>
      <c r="E7" s="6">
        <f>E8+E137+E152+E211+E268+E409+E454+E505+E549+E563</f>
        <v>888424.60000000009</v>
      </c>
      <c r="F7" s="6">
        <f>F8+F137+F152+F211+F268+F409+F454+F505+F549+F563</f>
        <v>923515.9</v>
      </c>
      <c r="G7" s="6">
        <f>G8+G137+G152+G211+G268+G409+G454+G505+G549+G563</f>
        <v>904134.9</v>
      </c>
    </row>
    <row r="8" spans="1:7" x14ac:dyDescent="0.25">
      <c r="A8" s="4" t="s">
        <v>54</v>
      </c>
      <c r="B8" s="4" t="s">
        <v>66</v>
      </c>
      <c r="C8" s="4" t="s">
        <v>66</v>
      </c>
      <c r="D8" s="20" t="s">
        <v>20</v>
      </c>
      <c r="E8" s="6">
        <f>E9+E15+E24+E38+E44+E60+E66+E53</f>
        <v>72677</v>
      </c>
      <c r="F8" s="6">
        <f>F9+F15+F24+F38+F44+F60+F66+F53</f>
        <v>71735.600000000006</v>
      </c>
      <c r="G8" s="6">
        <f>G9+G15+G24+G38+G44+G60+G66+G53</f>
        <v>71611.399999999994</v>
      </c>
    </row>
    <row r="9" spans="1:7" ht="31.2" x14ac:dyDescent="0.25">
      <c r="A9" s="47" t="s">
        <v>43</v>
      </c>
      <c r="B9" s="47" t="s">
        <v>66</v>
      </c>
      <c r="C9" s="47" t="s">
        <v>66</v>
      </c>
      <c r="D9" s="13" t="s">
        <v>59</v>
      </c>
      <c r="E9" s="7">
        <f>E10</f>
        <v>1648.7</v>
      </c>
      <c r="F9" s="7">
        <f t="shared" ref="F9:G13" si="0">F10</f>
        <v>1648.7</v>
      </c>
      <c r="G9" s="7">
        <f t="shared" si="0"/>
        <v>1648.7</v>
      </c>
    </row>
    <row r="10" spans="1:7" x14ac:dyDescent="0.25">
      <c r="A10" s="45" t="s">
        <v>43</v>
      </c>
      <c r="B10" s="45">
        <v>9900000000</v>
      </c>
      <c r="C10" s="45"/>
      <c r="D10" s="63" t="s">
        <v>107</v>
      </c>
      <c r="E10" s="17">
        <f>E11</f>
        <v>1648.7</v>
      </c>
      <c r="F10" s="17">
        <f t="shared" si="0"/>
        <v>1648.7</v>
      </c>
      <c r="G10" s="17">
        <f t="shared" si="0"/>
        <v>1648.7</v>
      </c>
    </row>
    <row r="11" spans="1:7" ht="31.2" x14ac:dyDescent="0.25">
      <c r="A11" s="45" t="s">
        <v>43</v>
      </c>
      <c r="B11" s="45">
        <v>9990000000</v>
      </c>
      <c r="C11" s="45"/>
      <c r="D11" s="63" t="s">
        <v>161</v>
      </c>
      <c r="E11" s="17">
        <f>E12</f>
        <v>1648.7</v>
      </c>
      <c r="F11" s="17">
        <f t="shared" si="0"/>
        <v>1648.7</v>
      </c>
      <c r="G11" s="17">
        <f t="shared" si="0"/>
        <v>1648.7</v>
      </c>
    </row>
    <row r="12" spans="1:7" x14ac:dyDescent="0.25">
      <c r="A12" s="45" t="s">
        <v>43</v>
      </c>
      <c r="B12" s="45">
        <v>9990021000</v>
      </c>
      <c r="C12" s="25"/>
      <c r="D12" s="63" t="s">
        <v>162</v>
      </c>
      <c r="E12" s="17">
        <f>E13</f>
        <v>1648.7</v>
      </c>
      <c r="F12" s="17">
        <f t="shared" si="0"/>
        <v>1648.7</v>
      </c>
      <c r="G12" s="17">
        <f t="shared" si="0"/>
        <v>1648.7</v>
      </c>
    </row>
    <row r="13" spans="1:7" ht="62.4" x14ac:dyDescent="0.25">
      <c r="A13" s="45" t="s">
        <v>43</v>
      </c>
      <c r="B13" s="45">
        <v>9990021000</v>
      </c>
      <c r="C13" s="45" t="s">
        <v>68</v>
      </c>
      <c r="D13" s="63" t="s">
        <v>1</v>
      </c>
      <c r="E13" s="17">
        <f>E14</f>
        <v>1648.7</v>
      </c>
      <c r="F13" s="17">
        <f t="shared" si="0"/>
        <v>1648.7</v>
      </c>
      <c r="G13" s="17">
        <f t="shared" si="0"/>
        <v>1648.7</v>
      </c>
    </row>
    <row r="14" spans="1:7" ht="31.2" x14ac:dyDescent="0.25">
      <c r="A14" s="45" t="s">
        <v>43</v>
      </c>
      <c r="B14" s="45">
        <v>9990021000</v>
      </c>
      <c r="C14" s="45">
        <v>120</v>
      </c>
      <c r="D14" s="63" t="s">
        <v>256</v>
      </c>
      <c r="E14" s="17">
        <f>'№ 7 ведом'!F15</f>
        <v>1648.7</v>
      </c>
      <c r="F14" s="17">
        <f>'№ 7 ведом'!G15</f>
        <v>1648.7</v>
      </c>
      <c r="G14" s="17">
        <f>'№ 7 ведом'!H15</f>
        <v>1648.7</v>
      </c>
    </row>
    <row r="15" spans="1:7" ht="46.8" x14ac:dyDescent="0.25">
      <c r="A15" s="47" t="s">
        <v>44</v>
      </c>
      <c r="B15" s="47" t="s">
        <v>66</v>
      </c>
      <c r="C15" s="47" t="s">
        <v>66</v>
      </c>
      <c r="D15" s="13" t="s">
        <v>21</v>
      </c>
      <c r="E15" s="7">
        <f>E16</f>
        <v>3088.9</v>
      </c>
      <c r="F15" s="7">
        <f t="shared" ref="F15:G18" si="1">F16</f>
        <v>3088.9</v>
      </c>
      <c r="G15" s="7">
        <f t="shared" si="1"/>
        <v>3088.9</v>
      </c>
    </row>
    <row r="16" spans="1:7" x14ac:dyDescent="0.25">
      <c r="A16" s="45" t="s">
        <v>44</v>
      </c>
      <c r="B16" s="46" t="s">
        <v>112</v>
      </c>
      <c r="C16" s="46" t="s">
        <v>66</v>
      </c>
      <c r="D16" s="57" t="s">
        <v>107</v>
      </c>
      <c r="E16" s="17">
        <f>E17</f>
        <v>3088.9</v>
      </c>
      <c r="F16" s="17">
        <f t="shared" si="1"/>
        <v>3088.9</v>
      </c>
      <c r="G16" s="17">
        <f t="shared" si="1"/>
        <v>3088.9</v>
      </c>
    </row>
    <row r="17" spans="1:7" ht="31.2" x14ac:dyDescent="0.25">
      <c r="A17" s="45" t="s">
        <v>44</v>
      </c>
      <c r="B17" s="45">
        <v>9990000000</v>
      </c>
      <c r="C17" s="45"/>
      <c r="D17" s="63" t="s">
        <v>161</v>
      </c>
      <c r="E17" s="17">
        <f>E18</f>
        <v>3088.9</v>
      </c>
      <c r="F17" s="17">
        <f t="shared" si="1"/>
        <v>3088.9</v>
      </c>
      <c r="G17" s="17">
        <f t="shared" si="1"/>
        <v>3088.9</v>
      </c>
    </row>
    <row r="18" spans="1:7" ht="31.2" x14ac:dyDescent="0.25">
      <c r="A18" s="45" t="s">
        <v>44</v>
      </c>
      <c r="B18" s="45">
        <v>9990100000</v>
      </c>
      <c r="C18" s="45"/>
      <c r="D18" s="63" t="s">
        <v>181</v>
      </c>
      <c r="E18" s="17">
        <f>E19</f>
        <v>3088.9</v>
      </c>
      <c r="F18" s="17">
        <f t="shared" si="1"/>
        <v>3088.9</v>
      </c>
      <c r="G18" s="17">
        <f t="shared" si="1"/>
        <v>3088.9</v>
      </c>
    </row>
    <row r="19" spans="1:7" ht="31.2" x14ac:dyDescent="0.25">
      <c r="A19" s="45" t="s">
        <v>44</v>
      </c>
      <c r="B19" s="45">
        <v>9990123000</v>
      </c>
      <c r="C19" s="45"/>
      <c r="D19" s="63" t="s">
        <v>182</v>
      </c>
      <c r="E19" s="17">
        <f>E20+E22</f>
        <v>3088.9</v>
      </c>
      <c r="F19" s="17">
        <f t="shared" ref="F19:G19" si="2">F20+F22</f>
        <v>3088.9</v>
      </c>
      <c r="G19" s="17">
        <f t="shared" si="2"/>
        <v>3088.9</v>
      </c>
    </row>
    <row r="20" spans="1:7" ht="62.4" x14ac:dyDescent="0.25">
      <c r="A20" s="45" t="s">
        <v>44</v>
      </c>
      <c r="B20" s="45">
        <v>9990123000</v>
      </c>
      <c r="C20" s="45" t="s">
        <v>68</v>
      </c>
      <c r="D20" s="63" t="s">
        <v>1</v>
      </c>
      <c r="E20" s="17">
        <f>E21</f>
        <v>2623</v>
      </c>
      <c r="F20" s="17">
        <f t="shared" ref="F20:G20" si="3">F21</f>
        <v>2623</v>
      </c>
      <c r="G20" s="17">
        <f t="shared" si="3"/>
        <v>2623</v>
      </c>
    </row>
    <row r="21" spans="1:7" ht="31.2" x14ac:dyDescent="0.25">
      <c r="A21" s="45" t="s">
        <v>44</v>
      </c>
      <c r="B21" s="45">
        <v>9990123000</v>
      </c>
      <c r="C21" s="45">
        <v>120</v>
      </c>
      <c r="D21" s="63" t="s">
        <v>256</v>
      </c>
      <c r="E21" s="17">
        <f>'№ 7 ведом'!F489</f>
        <v>2623</v>
      </c>
      <c r="F21" s="17">
        <f>'№ 7 ведом'!G489</f>
        <v>2623</v>
      </c>
      <c r="G21" s="17">
        <f>'№ 7 ведом'!H489</f>
        <v>2623</v>
      </c>
    </row>
    <row r="22" spans="1:7" ht="31.2" x14ac:dyDescent="0.25">
      <c r="A22" s="45" t="s">
        <v>44</v>
      </c>
      <c r="B22" s="45">
        <v>9990123000</v>
      </c>
      <c r="C22" s="55" t="s">
        <v>69</v>
      </c>
      <c r="D22" s="57" t="s">
        <v>95</v>
      </c>
      <c r="E22" s="17">
        <f>E23</f>
        <v>465.9</v>
      </c>
      <c r="F22" s="17">
        <f t="shared" ref="F22:G22" si="4">F23</f>
        <v>465.9</v>
      </c>
      <c r="G22" s="17">
        <f t="shared" si="4"/>
        <v>465.9</v>
      </c>
    </row>
    <row r="23" spans="1:7" ht="31.2" x14ac:dyDescent="0.25">
      <c r="A23" s="45" t="s">
        <v>44</v>
      </c>
      <c r="B23" s="45">
        <v>9990123000</v>
      </c>
      <c r="C23" s="54">
        <v>240</v>
      </c>
      <c r="D23" s="57" t="s">
        <v>254</v>
      </c>
      <c r="E23" s="17">
        <f>'№ 7 ведом'!F491</f>
        <v>465.9</v>
      </c>
      <c r="F23" s="17">
        <f>'№ 7 ведом'!G491</f>
        <v>465.9</v>
      </c>
      <c r="G23" s="17">
        <f>'№ 7 ведом'!H491</f>
        <v>465.9</v>
      </c>
    </row>
    <row r="24" spans="1:7" ht="46.8" x14ac:dyDescent="0.25">
      <c r="A24" s="45" t="s">
        <v>45</v>
      </c>
      <c r="B24" s="45" t="s">
        <v>66</v>
      </c>
      <c r="C24" s="45" t="s">
        <v>66</v>
      </c>
      <c r="D24" s="63" t="s">
        <v>22</v>
      </c>
      <c r="E24" s="17">
        <f>E25</f>
        <v>23690.5</v>
      </c>
      <c r="F24" s="17">
        <f t="shared" ref="F24:G26" si="5">F25</f>
        <v>23696.9</v>
      </c>
      <c r="G24" s="17">
        <f t="shared" si="5"/>
        <v>23703.5</v>
      </c>
    </row>
    <row r="25" spans="1:7" x14ac:dyDescent="0.25">
      <c r="A25" s="45" t="s">
        <v>45</v>
      </c>
      <c r="B25" s="45">
        <v>9900000000</v>
      </c>
      <c r="C25" s="45"/>
      <c r="D25" s="63" t="s">
        <v>107</v>
      </c>
      <c r="E25" s="17">
        <f>E26</f>
        <v>23690.5</v>
      </c>
      <c r="F25" s="17">
        <f t="shared" si="5"/>
        <v>23696.9</v>
      </c>
      <c r="G25" s="17">
        <f t="shared" si="5"/>
        <v>23703.5</v>
      </c>
    </row>
    <row r="26" spans="1:7" ht="31.2" x14ac:dyDescent="0.25">
      <c r="A26" s="45" t="s">
        <v>45</v>
      </c>
      <c r="B26" s="45">
        <v>9990000000</v>
      </c>
      <c r="C26" s="45"/>
      <c r="D26" s="63" t="s">
        <v>161</v>
      </c>
      <c r="E26" s="17">
        <f>E27</f>
        <v>23690.5</v>
      </c>
      <c r="F26" s="17">
        <f t="shared" si="5"/>
        <v>23696.9</v>
      </c>
      <c r="G26" s="17">
        <f t="shared" si="5"/>
        <v>23703.5</v>
      </c>
    </row>
    <row r="27" spans="1:7" ht="31.2" x14ac:dyDescent="0.25">
      <c r="A27" s="45" t="s">
        <v>45</v>
      </c>
      <c r="B27" s="45">
        <v>9990200000</v>
      </c>
      <c r="C27" s="25"/>
      <c r="D27" s="63" t="s">
        <v>120</v>
      </c>
      <c r="E27" s="17">
        <f>E33+E28</f>
        <v>23690.5</v>
      </c>
      <c r="F27" s="17">
        <f t="shared" ref="F27:G27" si="6">F33+F28</f>
        <v>23696.9</v>
      </c>
      <c r="G27" s="17">
        <f t="shared" si="6"/>
        <v>23703.5</v>
      </c>
    </row>
    <row r="28" spans="1:7" ht="46.8" x14ac:dyDescent="0.25">
      <c r="A28" s="45" t="s">
        <v>45</v>
      </c>
      <c r="B28" s="45">
        <v>9990210510</v>
      </c>
      <c r="C28" s="45"/>
      <c r="D28" s="63" t="s">
        <v>163</v>
      </c>
      <c r="E28" s="17">
        <f>E29+E31</f>
        <v>668.09999999999991</v>
      </c>
      <c r="F28" s="17">
        <f t="shared" ref="F28:G28" si="7">F29+F31</f>
        <v>674.5</v>
      </c>
      <c r="G28" s="17">
        <f t="shared" si="7"/>
        <v>681.09999999999991</v>
      </c>
    </row>
    <row r="29" spans="1:7" ht="62.4" x14ac:dyDescent="0.25">
      <c r="A29" s="45" t="s">
        <v>45</v>
      </c>
      <c r="B29" s="45">
        <v>9990210510</v>
      </c>
      <c r="C29" s="45" t="s">
        <v>68</v>
      </c>
      <c r="D29" s="63" t="s">
        <v>1</v>
      </c>
      <c r="E29" s="17">
        <f>E30</f>
        <v>661.8</v>
      </c>
      <c r="F29" s="17">
        <f t="shared" ref="F29:G29" si="8">F30</f>
        <v>668.2</v>
      </c>
      <c r="G29" s="17">
        <f t="shared" si="8"/>
        <v>674.8</v>
      </c>
    </row>
    <row r="30" spans="1:7" ht="31.2" x14ac:dyDescent="0.25">
      <c r="A30" s="45" t="s">
        <v>45</v>
      </c>
      <c r="B30" s="45">
        <v>9990210510</v>
      </c>
      <c r="C30" s="45">
        <v>120</v>
      </c>
      <c r="D30" s="63" t="s">
        <v>256</v>
      </c>
      <c r="E30" s="17">
        <f>'№ 7 ведом'!F22</f>
        <v>661.8</v>
      </c>
      <c r="F30" s="17">
        <f>'№ 7 ведом'!G22</f>
        <v>668.2</v>
      </c>
      <c r="G30" s="17">
        <f>'№ 7 ведом'!H22</f>
        <v>674.8</v>
      </c>
    </row>
    <row r="31" spans="1:7" ht="31.2" x14ac:dyDescent="0.25">
      <c r="A31" s="121" t="s">
        <v>45</v>
      </c>
      <c r="B31" s="121">
        <v>9990210510</v>
      </c>
      <c r="C31" s="123" t="s">
        <v>69</v>
      </c>
      <c r="D31" s="122" t="s">
        <v>95</v>
      </c>
      <c r="E31" s="17">
        <f>E32</f>
        <v>6.3</v>
      </c>
      <c r="F31" s="17">
        <f t="shared" ref="F31:G31" si="9">F32</f>
        <v>6.3</v>
      </c>
      <c r="G31" s="17">
        <f t="shared" si="9"/>
        <v>6.3</v>
      </c>
    </row>
    <row r="32" spans="1:7" ht="31.2" x14ac:dyDescent="0.25">
      <c r="A32" s="121" t="s">
        <v>45</v>
      </c>
      <c r="B32" s="121">
        <v>9990210510</v>
      </c>
      <c r="C32" s="121">
        <v>240</v>
      </c>
      <c r="D32" s="122" t="s">
        <v>254</v>
      </c>
      <c r="E32" s="17">
        <f>'№ 7 ведом'!F24</f>
        <v>6.3</v>
      </c>
      <c r="F32" s="17">
        <f>'№ 7 ведом'!G24</f>
        <v>6.3</v>
      </c>
      <c r="G32" s="17">
        <f>'№ 7 ведом'!H24</f>
        <v>6.3</v>
      </c>
    </row>
    <row r="33" spans="1:7" ht="46.8" x14ac:dyDescent="0.25">
      <c r="A33" s="45" t="s">
        <v>45</v>
      </c>
      <c r="B33" s="45">
        <v>9990225000</v>
      </c>
      <c r="C33" s="45"/>
      <c r="D33" s="63" t="s">
        <v>121</v>
      </c>
      <c r="E33" s="17">
        <f>E34+E36</f>
        <v>23022.400000000001</v>
      </c>
      <c r="F33" s="17">
        <f t="shared" ref="F33:G33" si="10">F34+F36</f>
        <v>23022.400000000001</v>
      </c>
      <c r="G33" s="17">
        <f t="shared" si="10"/>
        <v>23022.400000000001</v>
      </c>
    </row>
    <row r="34" spans="1:7" ht="62.4" x14ac:dyDescent="0.25">
      <c r="A34" s="45" t="s">
        <v>45</v>
      </c>
      <c r="B34" s="45">
        <v>9990225000</v>
      </c>
      <c r="C34" s="45" t="s">
        <v>68</v>
      </c>
      <c r="D34" s="63" t="s">
        <v>1</v>
      </c>
      <c r="E34" s="17">
        <f>E35</f>
        <v>22942.9</v>
      </c>
      <c r="F34" s="17">
        <f t="shared" ref="F34:G34" si="11">F35</f>
        <v>22942.9</v>
      </c>
      <c r="G34" s="17">
        <f t="shared" si="11"/>
        <v>22942.9</v>
      </c>
    </row>
    <row r="35" spans="1:7" ht="31.2" x14ac:dyDescent="0.25">
      <c r="A35" s="45" t="s">
        <v>45</v>
      </c>
      <c r="B35" s="45">
        <v>9990225000</v>
      </c>
      <c r="C35" s="45">
        <v>120</v>
      </c>
      <c r="D35" s="63" t="s">
        <v>256</v>
      </c>
      <c r="E35" s="17">
        <f>'№ 7 ведом'!F27</f>
        <v>22942.9</v>
      </c>
      <c r="F35" s="17">
        <f>'№ 7 ведом'!G27</f>
        <v>22942.9</v>
      </c>
      <c r="G35" s="17">
        <f>'№ 7 ведом'!H27</f>
        <v>22942.9</v>
      </c>
    </row>
    <row r="36" spans="1:7" x14ac:dyDescent="0.25">
      <c r="A36" s="45" t="s">
        <v>45</v>
      </c>
      <c r="B36" s="45">
        <v>9990225000</v>
      </c>
      <c r="C36" s="45" t="s">
        <v>70</v>
      </c>
      <c r="D36" s="63" t="s">
        <v>71</v>
      </c>
      <c r="E36" s="17">
        <f>E37</f>
        <v>79.5</v>
      </c>
      <c r="F36" s="17">
        <f t="shared" ref="F36:G36" si="12">F37</f>
        <v>79.5</v>
      </c>
      <c r="G36" s="17">
        <f t="shared" si="12"/>
        <v>79.5</v>
      </c>
    </row>
    <row r="37" spans="1:7" x14ac:dyDescent="0.25">
      <c r="A37" s="45" t="s">
        <v>45</v>
      </c>
      <c r="B37" s="45">
        <v>9990225000</v>
      </c>
      <c r="C37" s="45">
        <v>850</v>
      </c>
      <c r="D37" s="63" t="s">
        <v>102</v>
      </c>
      <c r="E37" s="17">
        <f>'№ 7 ведом'!F29</f>
        <v>79.5</v>
      </c>
      <c r="F37" s="17">
        <f>'№ 7 ведом'!G29</f>
        <v>79.5</v>
      </c>
      <c r="G37" s="17">
        <f>'№ 7 ведом'!H29</f>
        <v>79.5</v>
      </c>
    </row>
    <row r="38" spans="1:7" x14ac:dyDescent="0.25">
      <c r="A38" s="9" t="s">
        <v>171</v>
      </c>
      <c r="B38" s="10"/>
      <c r="C38" s="12"/>
      <c r="D38" s="51" t="s">
        <v>172</v>
      </c>
      <c r="E38" s="17">
        <f>E39</f>
        <v>32.200000000000003</v>
      </c>
      <c r="F38" s="17">
        <f t="shared" ref="F38:G42" si="13">F39</f>
        <v>195.6</v>
      </c>
      <c r="G38" s="17">
        <f t="shared" si="13"/>
        <v>15.6</v>
      </c>
    </row>
    <row r="39" spans="1:7" x14ac:dyDescent="0.25">
      <c r="A39" s="9" t="s">
        <v>171</v>
      </c>
      <c r="B39" s="45">
        <v>9900000000</v>
      </c>
      <c r="C39" s="45"/>
      <c r="D39" s="63" t="s">
        <v>107</v>
      </c>
      <c r="E39" s="17">
        <f>E40</f>
        <v>32.200000000000003</v>
      </c>
      <c r="F39" s="17">
        <f t="shared" si="13"/>
        <v>195.6</v>
      </c>
      <c r="G39" s="17">
        <f t="shared" si="13"/>
        <v>15.6</v>
      </c>
    </row>
    <row r="40" spans="1:7" ht="31.2" x14ac:dyDescent="0.25">
      <c r="A40" s="9" t="s">
        <v>171</v>
      </c>
      <c r="B40" s="45">
        <v>9930000000</v>
      </c>
      <c r="C40" s="45"/>
      <c r="D40" s="63" t="s">
        <v>173</v>
      </c>
      <c r="E40" s="17">
        <f>E41</f>
        <v>32.200000000000003</v>
      </c>
      <c r="F40" s="17">
        <f t="shared" si="13"/>
        <v>195.6</v>
      </c>
      <c r="G40" s="17">
        <f t="shared" si="13"/>
        <v>15.6</v>
      </c>
    </row>
    <row r="41" spans="1:7" ht="46.8" x14ac:dyDescent="0.25">
      <c r="A41" s="9" t="s">
        <v>171</v>
      </c>
      <c r="B41" s="45">
        <v>9930051200</v>
      </c>
      <c r="C41" s="45"/>
      <c r="D41" s="63" t="s">
        <v>174</v>
      </c>
      <c r="E41" s="17">
        <f>E42</f>
        <v>32.200000000000003</v>
      </c>
      <c r="F41" s="17">
        <f t="shared" si="13"/>
        <v>195.6</v>
      </c>
      <c r="G41" s="17">
        <f t="shared" si="13"/>
        <v>15.6</v>
      </c>
    </row>
    <row r="42" spans="1:7" ht="31.2" x14ac:dyDescent="0.25">
      <c r="A42" s="9" t="s">
        <v>171</v>
      </c>
      <c r="B42" s="45">
        <v>9930051200</v>
      </c>
      <c r="C42" s="45" t="s">
        <v>69</v>
      </c>
      <c r="D42" s="63" t="s">
        <v>95</v>
      </c>
      <c r="E42" s="17">
        <f>E43</f>
        <v>32.200000000000003</v>
      </c>
      <c r="F42" s="17">
        <f t="shared" si="13"/>
        <v>195.6</v>
      </c>
      <c r="G42" s="17">
        <f t="shared" si="13"/>
        <v>15.6</v>
      </c>
    </row>
    <row r="43" spans="1:7" ht="31.2" x14ac:dyDescent="0.25">
      <c r="A43" s="9" t="s">
        <v>171</v>
      </c>
      <c r="B43" s="45">
        <v>9930051200</v>
      </c>
      <c r="C43" s="45">
        <v>240</v>
      </c>
      <c r="D43" s="63" t="s">
        <v>254</v>
      </c>
      <c r="E43" s="17">
        <f>'№ 7 ведом'!F35</f>
        <v>32.200000000000003</v>
      </c>
      <c r="F43" s="17">
        <f>'№ 7 ведом'!G35</f>
        <v>195.6</v>
      </c>
      <c r="G43" s="17">
        <f>'№ 7 ведом'!H35</f>
        <v>15.6</v>
      </c>
    </row>
    <row r="44" spans="1:7" ht="31.2" x14ac:dyDescent="0.25">
      <c r="A44" s="45" t="s">
        <v>46</v>
      </c>
      <c r="B44" s="45" t="s">
        <v>66</v>
      </c>
      <c r="C44" s="45" t="s">
        <v>66</v>
      </c>
      <c r="D44" s="63" t="s">
        <v>7</v>
      </c>
      <c r="E44" s="17">
        <f>E45</f>
        <v>7323.5999999999995</v>
      </c>
      <c r="F44" s="17">
        <f t="shared" ref="F44:G47" si="14">F45</f>
        <v>7323.5999999999995</v>
      </c>
      <c r="G44" s="17">
        <f t="shared" si="14"/>
        <v>7323.5999999999995</v>
      </c>
    </row>
    <row r="45" spans="1:7" x14ac:dyDescent="0.25">
      <c r="A45" s="45" t="s">
        <v>46</v>
      </c>
      <c r="B45" s="45">
        <v>9900000000</v>
      </c>
      <c r="C45" s="45"/>
      <c r="D45" s="63" t="s">
        <v>107</v>
      </c>
      <c r="E45" s="17">
        <f>E46</f>
        <v>7323.5999999999995</v>
      </c>
      <c r="F45" s="17">
        <f t="shared" si="14"/>
        <v>7323.5999999999995</v>
      </c>
      <c r="G45" s="17">
        <f t="shared" si="14"/>
        <v>7323.5999999999995</v>
      </c>
    </row>
    <row r="46" spans="1:7" ht="31.2" x14ac:dyDescent="0.25">
      <c r="A46" s="45" t="s">
        <v>46</v>
      </c>
      <c r="B46" s="45">
        <v>9990000000</v>
      </c>
      <c r="C46" s="45"/>
      <c r="D46" s="63" t="s">
        <v>161</v>
      </c>
      <c r="E46" s="17">
        <f>E47</f>
        <v>7323.5999999999995</v>
      </c>
      <c r="F46" s="17">
        <f t="shared" si="14"/>
        <v>7323.5999999999995</v>
      </c>
      <c r="G46" s="17">
        <f t="shared" si="14"/>
        <v>7323.5999999999995</v>
      </c>
    </row>
    <row r="47" spans="1:7" ht="31.2" x14ac:dyDescent="0.25">
      <c r="A47" s="45" t="s">
        <v>46</v>
      </c>
      <c r="B47" s="45">
        <v>9990200000</v>
      </c>
      <c r="C47" s="25"/>
      <c r="D47" s="63" t="s">
        <v>120</v>
      </c>
      <c r="E47" s="17">
        <f>E48</f>
        <v>7323.5999999999995</v>
      </c>
      <c r="F47" s="17">
        <f t="shared" si="14"/>
        <v>7323.5999999999995</v>
      </c>
      <c r="G47" s="17">
        <f t="shared" si="14"/>
        <v>7323.5999999999995</v>
      </c>
    </row>
    <row r="48" spans="1:7" ht="46.8" x14ac:dyDescent="0.25">
      <c r="A48" s="45" t="s">
        <v>46</v>
      </c>
      <c r="B48" s="45">
        <v>9990225000</v>
      </c>
      <c r="C48" s="45"/>
      <c r="D48" s="63" t="s">
        <v>121</v>
      </c>
      <c r="E48" s="17">
        <f>E49+E51</f>
        <v>7323.5999999999995</v>
      </c>
      <c r="F48" s="17">
        <f t="shared" ref="F48:G48" si="15">F49+F51</f>
        <v>7323.5999999999995</v>
      </c>
      <c r="G48" s="17">
        <f t="shared" si="15"/>
        <v>7323.5999999999995</v>
      </c>
    </row>
    <row r="49" spans="1:7" ht="62.4" x14ac:dyDescent="0.25">
      <c r="A49" s="45" t="s">
        <v>46</v>
      </c>
      <c r="B49" s="45">
        <v>9990225000</v>
      </c>
      <c r="C49" s="45" t="s">
        <v>68</v>
      </c>
      <c r="D49" s="63" t="s">
        <v>1</v>
      </c>
      <c r="E49" s="17">
        <f>E50</f>
        <v>7248.2</v>
      </c>
      <c r="F49" s="17">
        <f t="shared" ref="F49:G49" si="16">F50</f>
        <v>7248.2</v>
      </c>
      <c r="G49" s="17">
        <f t="shared" si="16"/>
        <v>7248.2</v>
      </c>
    </row>
    <row r="50" spans="1:7" ht="31.2" x14ac:dyDescent="0.25">
      <c r="A50" s="45" t="s">
        <v>46</v>
      </c>
      <c r="B50" s="45">
        <v>9990225000</v>
      </c>
      <c r="C50" s="45">
        <v>120</v>
      </c>
      <c r="D50" s="63" t="s">
        <v>256</v>
      </c>
      <c r="E50" s="17">
        <f>'№ 7 ведом'!F420</f>
        <v>7248.2</v>
      </c>
      <c r="F50" s="17">
        <f>'№ 7 ведом'!G420</f>
        <v>7248.2</v>
      </c>
      <c r="G50" s="17">
        <f>'№ 7 ведом'!H420</f>
        <v>7248.2</v>
      </c>
    </row>
    <row r="51" spans="1:7" x14ac:dyDescent="0.25">
      <c r="A51" s="45" t="s">
        <v>46</v>
      </c>
      <c r="B51" s="45">
        <v>9990225000</v>
      </c>
      <c r="C51" s="45" t="s">
        <v>70</v>
      </c>
      <c r="D51" s="63" t="s">
        <v>71</v>
      </c>
      <c r="E51" s="17">
        <f>E52</f>
        <v>75.400000000000006</v>
      </c>
      <c r="F51" s="17">
        <f t="shared" ref="F51:G51" si="17">F52</f>
        <v>75.400000000000006</v>
      </c>
      <c r="G51" s="17">
        <f t="shared" si="17"/>
        <v>75.400000000000006</v>
      </c>
    </row>
    <row r="52" spans="1:7" x14ac:dyDescent="0.25">
      <c r="A52" s="45" t="s">
        <v>46</v>
      </c>
      <c r="B52" s="45">
        <v>9990225000</v>
      </c>
      <c r="C52" s="45">
        <v>850</v>
      </c>
      <c r="D52" s="63" t="s">
        <v>102</v>
      </c>
      <c r="E52" s="17">
        <f>'№ 7 ведом'!F422</f>
        <v>75.400000000000006</v>
      </c>
      <c r="F52" s="17">
        <f>'№ 7 ведом'!G422</f>
        <v>75.400000000000006</v>
      </c>
      <c r="G52" s="17">
        <f>'№ 7 ведом'!H422</f>
        <v>75.400000000000006</v>
      </c>
    </row>
    <row r="53" spans="1:7" x14ac:dyDescent="0.25">
      <c r="A53" s="23" t="s">
        <v>243</v>
      </c>
      <c r="B53" s="45"/>
      <c r="C53" s="45"/>
      <c r="D53" s="13" t="s">
        <v>244</v>
      </c>
      <c r="E53" s="17">
        <f t="shared" ref="E53:E58" si="18">E54</f>
        <v>88.6</v>
      </c>
      <c r="F53" s="17">
        <f t="shared" ref="F53:G58" si="19">F54</f>
        <v>88.6</v>
      </c>
      <c r="G53" s="17">
        <f t="shared" si="19"/>
        <v>88.6</v>
      </c>
    </row>
    <row r="54" spans="1:7" ht="46.8" x14ac:dyDescent="0.25">
      <c r="A54" s="9" t="s">
        <v>243</v>
      </c>
      <c r="B54" s="46">
        <v>1200000000</v>
      </c>
      <c r="C54" s="45"/>
      <c r="D54" s="57" t="s">
        <v>195</v>
      </c>
      <c r="E54" s="17">
        <f t="shared" si="18"/>
        <v>88.6</v>
      </c>
      <c r="F54" s="17">
        <f t="shared" si="19"/>
        <v>88.6</v>
      </c>
      <c r="G54" s="17">
        <f t="shared" si="19"/>
        <v>88.6</v>
      </c>
    </row>
    <row r="55" spans="1:7" ht="31.2" x14ac:dyDescent="0.25">
      <c r="A55" s="9" t="s">
        <v>243</v>
      </c>
      <c r="B55" s="45">
        <v>1240000000</v>
      </c>
      <c r="C55" s="45"/>
      <c r="D55" s="57" t="s">
        <v>138</v>
      </c>
      <c r="E55" s="17">
        <f t="shared" si="18"/>
        <v>88.6</v>
      </c>
      <c r="F55" s="17">
        <f t="shared" si="19"/>
        <v>88.6</v>
      </c>
      <c r="G55" s="17">
        <f t="shared" si="19"/>
        <v>88.6</v>
      </c>
    </row>
    <row r="56" spans="1:7" ht="31.2" x14ac:dyDescent="0.25">
      <c r="A56" s="23" t="s">
        <v>243</v>
      </c>
      <c r="B56" s="45">
        <v>1240500000</v>
      </c>
      <c r="C56" s="45"/>
      <c r="D56" s="57" t="s">
        <v>139</v>
      </c>
      <c r="E56" s="17">
        <f t="shared" si="18"/>
        <v>88.6</v>
      </c>
      <c r="F56" s="17">
        <f t="shared" si="19"/>
        <v>88.6</v>
      </c>
      <c r="G56" s="17">
        <f t="shared" si="19"/>
        <v>88.6</v>
      </c>
    </row>
    <row r="57" spans="1:7" ht="31.2" x14ac:dyDescent="0.25">
      <c r="A57" s="9" t="s">
        <v>243</v>
      </c>
      <c r="B57" s="45">
        <v>1240520410</v>
      </c>
      <c r="C57" s="45"/>
      <c r="D57" s="72" t="s">
        <v>231</v>
      </c>
      <c r="E57" s="17">
        <f t="shared" si="18"/>
        <v>88.6</v>
      </c>
      <c r="F57" s="17">
        <f t="shared" si="19"/>
        <v>88.6</v>
      </c>
      <c r="G57" s="17">
        <f t="shared" si="19"/>
        <v>88.6</v>
      </c>
    </row>
    <row r="58" spans="1:7" x14ac:dyDescent="0.25">
      <c r="A58" s="9" t="s">
        <v>243</v>
      </c>
      <c r="B58" s="45">
        <v>1240520410</v>
      </c>
      <c r="C58" s="45" t="s">
        <v>70</v>
      </c>
      <c r="D58" s="57" t="s">
        <v>71</v>
      </c>
      <c r="E58" s="17">
        <f t="shared" si="18"/>
        <v>88.6</v>
      </c>
      <c r="F58" s="17">
        <f t="shared" si="19"/>
        <v>88.6</v>
      </c>
      <c r="G58" s="17">
        <f t="shared" si="19"/>
        <v>88.6</v>
      </c>
    </row>
    <row r="59" spans="1:7" ht="31.2" x14ac:dyDescent="0.25">
      <c r="A59" s="9" t="s">
        <v>243</v>
      </c>
      <c r="B59" s="45">
        <v>1240520410</v>
      </c>
      <c r="C59" s="45">
        <v>860</v>
      </c>
      <c r="D59" s="57" t="s">
        <v>258</v>
      </c>
      <c r="E59" s="17">
        <f>'№ 7 ведом'!F42</f>
        <v>88.6</v>
      </c>
      <c r="F59" s="17">
        <f>'№ 7 ведом'!G42</f>
        <v>88.6</v>
      </c>
      <c r="G59" s="17">
        <f>'№ 7 ведом'!H42</f>
        <v>88.6</v>
      </c>
    </row>
    <row r="60" spans="1:7" x14ac:dyDescent="0.25">
      <c r="A60" s="45" t="s">
        <v>47</v>
      </c>
      <c r="B60" s="45"/>
      <c r="C60" s="45"/>
      <c r="D60" s="63" t="s">
        <v>8</v>
      </c>
      <c r="E60" s="17">
        <f>E61</f>
        <v>1000</v>
      </c>
      <c r="F60" s="17">
        <f t="shared" ref="F60:G64" si="20">F61</f>
        <v>1000</v>
      </c>
      <c r="G60" s="17">
        <f t="shared" si="20"/>
        <v>1000</v>
      </c>
    </row>
    <row r="61" spans="1:7" x14ac:dyDescent="0.25">
      <c r="A61" s="45" t="s">
        <v>47</v>
      </c>
      <c r="B61" s="45">
        <v>9900000000</v>
      </c>
      <c r="C61" s="45"/>
      <c r="D61" s="63" t="s">
        <v>107</v>
      </c>
      <c r="E61" s="17">
        <f>E62</f>
        <v>1000</v>
      </c>
      <c r="F61" s="17">
        <f t="shared" si="20"/>
        <v>1000</v>
      </c>
      <c r="G61" s="17">
        <f t="shared" si="20"/>
        <v>1000</v>
      </c>
    </row>
    <row r="62" spans="1:7" x14ac:dyDescent="0.25">
      <c r="A62" s="45" t="s">
        <v>47</v>
      </c>
      <c r="B62" s="45">
        <v>9910000000</v>
      </c>
      <c r="C62" s="45"/>
      <c r="D62" s="63" t="s">
        <v>8</v>
      </c>
      <c r="E62" s="17">
        <f>E63</f>
        <v>1000</v>
      </c>
      <c r="F62" s="17">
        <f t="shared" si="20"/>
        <v>1000</v>
      </c>
      <c r="G62" s="17">
        <f t="shared" si="20"/>
        <v>1000</v>
      </c>
    </row>
    <row r="63" spans="1:7" ht="31.2" x14ac:dyDescent="0.25">
      <c r="A63" s="45" t="s">
        <v>47</v>
      </c>
      <c r="B63" s="45">
        <v>9910020000</v>
      </c>
      <c r="C63" s="45"/>
      <c r="D63" s="63" t="s">
        <v>178</v>
      </c>
      <c r="E63" s="17">
        <f>E64</f>
        <v>1000</v>
      </c>
      <c r="F63" s="17">
        <f t="shared" si="20"/>
        <v>1000</v>
      </c>
      <c r="G63" s="17">
        <f t="shared" si="20"/>
        <v>1000</v>
      </c>
    </row>
    <row r="64" spans="1:7" x14ac:dyDescent="0.25">
      <c r="A64" s="45" t="s">
        <v>47</v>
      </c>
      <c r="B64" s="45">
        <v>9910020000</v>
      </c>
      <c r="C64" s="46" t="s">
        <v>70</v>
      </c>
      <c r="D64" s="57" t="s">
        <v>71</v>
      </c>
      <c r="E64" s="17">
        <f>E65</f>
        <v>1000</v>
      </c>
      <c r="F64" s="17">
        <f t="shared" si="20"/>
        <v>1000</v>
      </c>
      <c r="G64" s="17">
        <f t="shared" si="20"/>
        <v>1000</v>
      </c>
    </row>
    <row r="65" spans="1:7" x14ac:dyDescent="0.25">
      <c r="A65" s="45" t="s">
        <v>47</v>
      </c>
      <c r="B65" s="45">
        <v>9910020000</v>
      </c>
      <c r="C65" s="2" t="s">
        <v>179</v>
      </c>
      <c r="D65" s="60" t="s">
        <v>180</v>
      </c>
      <c r="E65" s="17">
        <f>'№ 7 ведом'!F428</f>
        <v>1000</v>
      </c>
      <c r="F65" s="17">
        <f>'№ 7 ведом'!G428</f>
        <v>1000</v>
      </c>
      <c r="G65" s="17">
        <f>'№ 7 ведом'!H428</f>
        <v>1000</v>
      </c>
    </row>
    <row r="66" spans="1:7" x14ac:dyDescent="0.25">
      <c r="A66" s="47" t="s">
        <v>60</v>
      </c>
      <c r="B66" s="47" t="s">
        <v>66</v>
      </c>
      <c r="C66" s="47" t="s">
        <v>66</v>
      </c>
      <c r="D66" s="13" t="s">
        <v>23</v>
      </c>
      <c r="E66" s="7">
        <f>E67+E85+E91+E117</f>
        <v>35804.499999999993</v>
      </c>
      <c r="F66" s="7">
        <f>F67+F85+F91+F117</f>
        <v>34693.299999999996</v>
      </c>
      <c r="G66" s="7">
        <f>G67+G85+G91+G117</f>
        <v>34742.5</v>
      </c>
    </row>
    <row r="67" spans="1:7" ht="46.8" x14ac:dyDescent="0.25">
      <c r="A67" s="45" t="s">
        <v>60</v>
      </c>
      <c r="B67" s="46">
        <v>1200000000</v>
      </c>
      <c r="C67" s="45"/>
      <c r="D67" s="63" t="s">
        <v>195</v>
      </c>
      <c r="E67" s="17">
        <f>E68</f>
        <v>700.5</v>
      </c>
      <c r="F67" s="17">
        <f t="shared" ref="F67:G67" si="21">F68</f>
        <v>684.4</v>
      </c>
      <c r="G67" s="17">
        <f t="shared" si="21"/>
        <v>684.4</v>
      </c>
    </row>
    <row r="68" spans="1:7" ht="31.2" x14ac:dyDescent="0.25">
      <c r="A68" s="45" t="s">
        <v>60</v>
      </c>
      <c r="B68" s="45">
        <v>1240000000</v>
      </c>
      <c r="C68" s="45"/>
      <c r="D68" s="63" t="s">
        <v>138</v>
      </c>
      <c r="E68" s="17">
        <f>E69+E78</f>
        <v>700.5</v>
      </c>
      <c r="F68" s="17">
        <f>F69+F78</f>
        <v>684.4</v>
      </c>
      <c r="G68" s="17">
        <f>G69+G78</f>
        <v>684.4</v>
      </c>
    </row>
    <row r="69" spans="1:7" ht="31.2" x14ac:dyDescent="0.25">
      <c r="A69" s="45" t="s">
        <v>60</v>
      </c>
      <c r="B69" s="45">
        <v>1240200000</v>
      </c>
      <c r="C69" s="45"/>
      <c r="D69" s="63" t="s">
        <v>158</v>
      </c>
      <c r="E69" s="17">
        <f>E70+E75</f>
        <v>121.8</v>
      </c>
      <c r="F69" s="17">
        <f t="shared" ref="F69:G69" si="22">F70+F75</f>
        <v>121.8</v>
      </c>
      <c r="G69" s="17">
        <f t="shared" si="22"/>
        <v>121.8</v>
      </c>
    </row>
    <row r="70" spans="1:7" x14ac:dyDescent="0.25">
      <c r="A70" s="45" t="s">
        <v>60</v>
      </c>
      <c r="B70" s="45">
        <v>1240220340</v>
      </c>
      <c r="C70" s="45"/>
      <c r="D70" s="63" t="s">
        <v>164</v>
      </c>
      <c r="E70" s="17">
        <f>E71+E73</f>
        <v>115.2</v>
      </c>
      <c r="F70" s="17">
        <f t="shared" ref="F70:G70" si="23">F71+F73</f>
        <v>115.2</v>
      </c>
      <c r="G70" s="17">
        <f t="shared" si="23"/>
        <v>115.2</v>
      </c>
    </row>
    <row r="71" spans="1:7" ht="31.2" x14ac:dyDescent="0.25">
      <c r="A71" s="45" t="s">
        <v>60</v>
      </c>
      <c r="B71" s="45">
        <v>1240220340</v>
      </c>
      <c r="C71" s="46" t="s">
        <v>69</v>
      </c>
      <c r="D71" s="57" t="s">
        <v>95</v>
      </c>
      <c r="E71" s="17">
        <f>E72</f>
        <v>82.9</v>
      </c>
      <c r="F71" s="17">
        <f t="shared" ref="F71:G71" si="24">F72</f>
        <v>82.9</v>
      </c>
      <c r="G71" s="17">
        <f t="shared" si="24"/>
        <v>82.9</v>
      </c>
    </row>
    <row r="72" spans="1:7" ht="31.2" x14ac:dyDescent="0.25">
      <c r="A72" s="45" t="s">
        <v>60</v>
      </c>
      <c r="B72" s="45">
        <v>1240220340</v>
      </c>
      <c r="C72" s="45">
        <v>240</v>
      </c>
      <c r="D72" s="63" t="s">
        <v>254</v>
      </c>
      <c r="E72" s="17">
        <f>'№ 7 ведом'!F49</f>
        <v>82.9</v>
      </c>
      <c r="F72" s="17">
        <f>'№ 7 ведом'!G49</f>
        <v>82.9</v>
      </c>
      <c r="G72" s="17">
        <f>'№ 7 ведом'!H49</f>
        <v>82.9</v>
      </c>
    </row>
    <row r="73" spans="1:7" x14ac:dyDescent="0.25">
      <c r="A73" s="45" t="s">
        <v>60</v>
      </c>
      <c r="B73" s="45">
        <v>1240220340</v>
      </c>
      <c r="C73" s="46" t="s">
        <v>73</v>
      </c>
      <c r="D73" s="57" t="s">
        <v>74</v>
      </c>
      <c r="E73" s="17">
        <f>E74</f>
        <v>32.299999999999997</v>
      </c>
      <c r="F73" s="17">
        <f t="shared" ref="F73:G73" si="25">F74</f>
        <v>32.299999999999997</v>
      </c>
      <c r="G73" s="17">
        <f t="shared" si="25"/>
        <v>32.299999999999997</v>
      </c>
    </row>
    <row r="74" spans="1:7" x14ac:dyDescent="0.25">
      <c r="A74" s="45" t="s">
        <v>60</v>
      </c>
      <c r="B74" s="45">
        <v>1240220340</v>
      </c>
      <c r="C74" s="45">
        <v>350</v>
      </c>
      <c r="D74" s="60" t="s">
        <v>165</v>
      </c>
      <c r="E74" s="17">
        <f>'№ 7 ведом'!F51</f>
        <v>32.299999999999997</v>
      </c>
      <c r="F74" s="17">
        <f>'№ 7 ведом'!G51</f>
        <v>32.299999999999997</v>
      </c>
      <c r="G74" s="17">
        <f>'№ 7 ведом'!H51</f>
        <v>32.299999999999997</v>
      </c>
    </row>
    <row r="75" spans="1:7" ht="31.2" x14ac:dyDescent="0.25">
      <c r="A75" s="69" t="s">
        <v>60</v>
      </c>
      <c r="B75" s="69">
        <v>1240220360</v>
      </c>
      <c r="C75" s="69"/>
      <c r="D75" s="60" t="s">
        <v>259</v>
      </c>
      <c r="E75" s="17">
        <f>E76</f>
        <v>6.6</v>
      </c>
      <c r="F75" s="17">
        <f t="shared" ref="F75:G76" si="26">F76</f>
        <v>6.6</v>
      </c>
      <c r="G75" s="17">
        <f t="shared" si="26"/>
        <v>6.6</v>
      </c>
    </row>
    <row r="76" spans="1:7" x14ac:dyDescent="0.25">
      <c r="A76" s="69" t="s">
        <v>60</v>
      </c>
      <c r="B76" s="69">
        <v>1240220360</v>
      </c>
      <c r="C76" s="71" t="s">
        <v>73</v>
      </c>
      <c r="D76" s="70" t="s">
        <v>74</v>
      </c>
      <c r="E76" s="17">
        <f>E77</f>
        <v>6.6</v>
      </c>
      <c r="F76" s="17">
        <f t="shared" si="26"/>
        <v>6.6</v>
      </c>
      <c r="G76" s="17">
        <f t="shared" si="26"/>
        <v>6.6</v>
      </c>
    </row>
    <row r="77" spans="1:7" x14ac:dyDescent="0.25">
      <c r="A77" s="69" t="s">
        <v>60</v>
      </c>
      <c r="B77" s="69">
        <v>1240220360</v>
      </c>
      <c r="C77" s="69">
        <v>350</v>
      </c>
      <c r="D77" s="60" t="s">
        <v>165</v>
      </c>
      <c r="E77" s="17">
        <f>'№ 7 ведом'!F54</f>
        <v>6.6</v>
      </c>
      <c r="F77" s="17">
        <f>'№ 7 ведом'!G54</f>
        <v>6.6</v>
      </c>
      <c r="G77" s="17">
        <f>'№ 7 ведом'!H54</f>
        <v>6.6</v>
      </c>
    </row>
    <row r="78" spans="1:7" ht="31.2" x14ac:dyDescent="0.25">
      <c r="A78" s="45" t="s">
        <v>60</v>
      </c>
      <c r="B78" s="45">
        <v>1240500000</v>
      </c>
      <c r="C78" s="45"/>
      <c r="D78" s="63" t="s">
        <v>139</v>
      </c>
      <c r="E78" s="17">
        <f>E79+E82</f>
        <v>578.70000000000005</v>
      </c>
      <c r="F78" s="17">
        <f t="shared" ref="F78:G78" si="27">F79+F82</f>
        <v>562.6</v>
      </c>
      <c r="G78" s="17">
        <f t="shared" si="27"/>
        <v>562.6</v>
      </c>
    </row>
    <row r="79" spans="1:7" ht="31.2" x14ac:dyDescent="0.25">
      <c r="A79" s="45" t="s">
        <v>60</v>
      </c>
      <c r="B79" s="45">
        <v>1240520410</v>
      </c>
      <c r="C79" s="45"/>
      <c r="D79" s="63" t="s">
        <v>231</v>
      </c>
      <c r="E79" s="17">
        <f>E80</f>
        <v>117.2</v>
      </c>
      <c r="F79" s="17">
        <f t="shared" ref="F79:G80" si="28">F80</f>
        <v>117.2</v>
      </c>
      <c r="G79" s="17">
        <f t="shared" si="28"/>
        <v>117.2</v>
      </c>
    </row>
    <row r="80" spans="1:7" x14ac:dyDescent="0.25">
      <c r="A80" s="45" t="s">
        <v>60</v>
      </c>
      <c r="B80" s="45">
        <v>1240520410</v>
      </c>
      <c r="C80" s="45" t="s">
        <v>70</v>
      </c>
      <c r="D80" s="63" t="s">
        <v>71</v>
      </c>
      <c r="E80" s="17">
        <f>E81</f>
        <v>117.2</v>
      </c>
      <c r="F80" s="17">
        <f t="shared" si="28"/>
        <v>117.2</v>
      </c>
      <c r="G80" s="17">
        <f t="shared" si="28"/>
        <v>117.2</v>
      </c>
    </row>
    <row r="81" spans="1:7" x14ac:dyDescent="0.25">
      <c r="A81" s="45" t="s">
        <v>60</v>
      </c>
      <c r="B81" s="45">
        <v>1240520410</v>
      </c>
      <c r="C81" s="45">
        <v>850</v>
      </c>
      <c r="D81" s="63" t="s">
        <v>102</v>
      </c>
      <c r="E81" s="17">
        <f>'№ 7 ведом'!F58</f>
        <v>117.2</v>
      </c>
      <c r="F81" s="17">
        <f>'№ 7 ведом'!G58</f>
        <v>117.2</v>
      </c>
      <c r="G81" s="17">
        <f>'№ 7 ведом'!H58</f>
        <v>117.2</v>
      </c>
    </row>
    <row r="82" spans="1:7" ht="31.2" x14ac:dyDescent="0.25">
      <c r="A82" s="45" t="s">
        <v>60</v>
      </c>
      <c r="B82" s="45">
        <v>1240520460</v>
      </c>
      <c r="C82" s="45"/>
      <c r="D82" s="63" t="s">
        <v>246</v>
      </c>
      <c r="E82" s="17">
        <f>E83</f>
        <v>461.5</v>
      </c>
      <c r="F82" s="17">
        <f t="shared" ref="F82:G83" si="29">F83</f>
        <v>445.4</v>
      </c>
      <c r="G82" s="17">
        <f t="shared" si="29"/>
        <v>445.4</v>
      </c>
    </row>
    <row r="83" spans="1:7" ht="31.2" x14ac:dyDescent="0.25">
      <c r="A83" s="45" t="s">
        <v>60</v>
      </c>
      <c r="B83" s="45">
        <v>1240520460</v>
      </c>
      <c r="C83" s="46" t="s">
        <v>69</v>
      </c>
      <c r="D83" s="57" t="s">
        <v>95</v>
      </c>
      <c r="E83" s="17">
        <f>E84</f>
        <v>461.5</v>
      </c>
      <c r="F83" s="17">
        <f t="shared" si="29"/>
        <v>445.4</v>
      </c>
      <c r="G83" s="17">
        <f t="shared" si="29"/>
        <v>445.4</v>
      </c>
    </row>
    <row r="84" spans="1:7" ht="31.2" x14ac:dyDescent="0.25">
      <c r="A84" s="45" t="s">
        <v>60</v>
      </c>
      <c r="B84" s="45">
        <v>1240520460</v>
      </c>
      <c r="C84" s="45">
        <v>240</v>
      </c>
      <c r="D84" s="63" t="s">
        <v>254</v>
      </c>
      <c r="E84" s="17">
        <f>'№ 7 ведом'!F61</f>
        <v>461.5</v>
      </c>
      <c r="F84" s="17">
        <f>'№ 7 ведом'!G61</f>
        <v>445.4</v>
      </c>
      <c r="G84" s="17">
        <f>'№ 7 ведом'!H61</f>
        <v>445.4</v>
      </c>
    </row>
    <row r="85" spans="1:7" ht="31.2" x14ac:dyDescent="0.25">
      <c r="A85" s="45" t="s">
        <v>60</v>
      </c>
      <c r="B85" s="46">
        <v>1500000000</v>
      </c>
      <c r="C85" s="45"/>
      <c r="D85" s="63" t="s">
        <v>196</v>
      </c>
      <c r="E85" s="17">
        <f>E86</f>
        <v>110.5</v>
      </c>
      <c r="F85" s="17">
        <f t="shared" ref="F85:G89" si="30">F86</f>
        <v>110.5</v>
      </c>
      <c r="G85" s="17">
        <f t="shared" si="30"/>
        <v>110.5</v>
      </c>
    </row>
    <row r="86" spans="1:7" x14ac:dyDescent="0.25">
      <c r="A86" s="45" t="s">
        <v>60</v>
      </c>
      <c r="B86" s="45">
        <v>1510000000</v>
      </c>
      <c r="C86" s="45"/>
      <c r="D86" s="63" t="s">
        <v>167</v>
      </c>
      <c r="E86" s="17">
        <f>E87</f>
        <v>110.5</v>
      </c>
      <c r="F86" s="17">
        <f t="shared" si="30"/>
        <v>110.5</v>
      </c>
      <c r="G86" s="17">
        <f t="shared" si="30"/>
        <v>110.5</v>
      </c>
    </row>
    <row r="87" spans="1:7" ht="46.8" x14ac:dyDescent="0.25">
      <c r="A87" s="45" t="s">
        <v>60</v>
      </c>
      <c r="B87" s="45">
        <v>1510200000</v>
      </c>
      <c r="C87" s="45"/>
      <c r="D87" s="63" t="s">
        <v>197</v>
      </c>
      <c r="E87" s="17">
        <f>E88</f>
        <v>110.5</v>
      </c>
      <c r="F87" s="17">
        <f t="shared" si="30"/>
        <v>110.5</v>
      </c>
      <c r="G87" s="17">
        <f t="shared" si="30"/>
        <v>110.5</v>
      </c>
    </row>
    <row r="88" spans="1:7" ht="31.2" x14ac:dyDescent="0.25">
      <c r="A88" s="45" t="s">
        <v>60</v>
      </c>
      <c r="B88" s="45">
        <v>1510220170</v>
      </c>
      <c r="C88" s="45"/>
      <c r="D88" s="63" t="s">
        <v>198</v>
      </c>
      <c r="E88" s="17">
        <f>E89</f>
        <v>110.5</v>
      </c>
      <c r="F88" s="17">
        <f t="shared" si="30"/>
        <v>110.5</v>
      </c>
      <c r="G88" s="17">
        <f t="shared" si="30"/>
        <v>110.5</v>
      </c>
    </row>
    <row r="89" spans="1:7" x14ac:dyDescent="0.25">
      <c r="A89" s="45" t="s">
        <v>60</v>
      </c>
      <c r="B89" s="45">
        <v>1510220170</v>
      </c>
      <c r="C89" s="46" t="s">
        <v>73</v>
      </c>
      <c r="D89" s="57" t="s">
        <v>74</v>
      </c>
      <c r="E89" s="17">
        <f>E90</f>
        <v>110.5</v>
      </c>
      <c r="F89" s="17">
        <f t="shared" si="30"/>
        <v>110.5</v>
      </c>
      <c r="G89" s="17">
        <f t="shared" si="30"/>
        <v>110.5</v>
      </c>
    </row>
    <row r="90" spans="1:7" x14ac:dyDescent="0.25">
      <c r="A90" s="45" t="s">
        <v>60</v>
      </c>
      <c r="B90" s="45">
        <v>1510220170</v>
      </c>
      <c r="C90" s="1" t="s">
        <v>169</v>
      </c>
      <c r="D90" s="64" t="s">
        <v>168</v>
      </c>
      <c r="E90" s="17">
        <f>'№ 7 ведом'!F67</f>
        <v>110.5</v>
      </c>
      <c r="F90" s="17">
        <f>'№ 7 ведом'!G67</f>
        <v>110.5</v>
      </c>
      <c r="G90" s="17">
        <f>'№ 7 ведом'!H67</f>
        <v>110.5</v>
      </c>
    </row>
    <row r="91" spans="1:7" ht="46.8" x14ac:dyDescent="0.25">
      <c r="A91" s="46" t="s">
        <v>60</v>
      </c>
      <c r="B91" s="46">
        <v>1600000000</v>
      </c>
      <c r="C91" s="46"/>
      <c r="D91" s="57" t="s">
        <v>116</v>
      </c>
      <c r="E91" s="17">
        <f>E92+E100+E112</f>
        <v>4739.2</v>
      </c>
      <c r="F91" s="17">
        <f>F92+F100+F112</f>
        <v>4380.7</v>
      </c>
      <c r="G91" s="17">
        <f>G92+G100+G112</f>
        <v>4427.3999999999996</v>
      </c>
    </row>
    <row r="92" spans="1:7" ht="31.2" x14ac:dyDescent="0.25">
      <c r="A92" s="46" t="s">
        <v>60</v>
      </c>
      <c r="B92" s="46">
        <v>1620000000</v>
      </c>
      <c r="C92" s="46"/>
      <c r="D92" s="57" t="s">
        <v>109</v>
      </c>
      <c r="E92" s="17">
        <f>E93</f>
        <v>2398.1999999999998</v>
      </c>
      <c r="F92" s="17">
        <f t="shared" ref="F92:G92" si="31">F93</f>
        <v>2454.5</v>
      </c>
      <c r="G92" s="17">
        <f t="shared" si="31"/>
        <v>2501.1999999999998</v>
      </c>
    </row>
    <row r="93" spans="1:7" x14ac:dyDescent="0.25">
      <c r="A93" s="46" t="s">
        <v>60</v>
      </c>
      <c r="B93" s="46">
        <v>1620100000</v>
      </c>
      <c r="C93" s="46"/>
      <c r="D93" s="57" t="s">
        <v>110</v>
      </c>
      <c r="E93" s="17">
        <f>E94+E97</f>
        <v>2398.1999999999998</v>
      </c>
      <c r="F93" s="17">
        <f t="shared" ref="F93:G93" si="32">F94+F97</f>
        <v>2454.5</v>
      </c>
      <c r="G93" s="17">
        <f t="shared" si="32"/>
        <v>2501.1999999999998</v>
      </c>
    </row>
    <row r="94" spans="1:7" x14ac:dyDescent="0.25">
      <c r="A94" s="46" t="s">
        <v>60</v>
      </c>
      <c r="B94" s="46">
        <v>1620120210</v>
      </c>
      <c r="C94" s="19"/>
      <c r="D94" s="57" t="s">
        <v>111</v>
      </c>
      <c r="E94" s="17">
        <f>E95</f>
        <v>2272.1999999999998</v>
      </c>
      <c r="F94" s="17">
        <f t="shared" ref="F94:G95" si="33">F95</f>
        <v>2328.5</v>
      </c>
      <c r="G94" s="17">
        <f t="shared" si="33"/>
        <v>2375.1999999999998</v>
      </c>
    </row>
    <row r="95" spans="1:7" ht="31.2" x14ac:dyDescent="0.25">
      <c r="A95" s="46" t="s">
        <v>60</v>
      </c>
      <c r="B95" s="46">
        <v>1620120210</v>
      </c>
      <c r="C95" s="46" t="s">
        <v>69</v>
      </c>
      <c r="D95" s="57" t="s">
        <v>95</v>
      </c>
      <c r="E95" s="17">
        <f>E96</f>
        <v>2272.1999999999998</v>
      </c>
      <c r="F95" s="17">
        <f t="shared" si="33"/>
        <v>2328.5</v>
      </c>
      <c r="G95" s="17">
        <f t="shared" si="33"/>
        <v>2375.1999999999998</v>
      </c>
    </row>
    <row r="96" spans="1:7" ht="31.2" x14ac:dyDescent="0.25">
      <c r="A96" s="46" t="s">
        <v>60</v>
      </c>
      <c r="B96" s="46">
        <v>1620120210</v>
      </c>
      <c r="C96" s="45">
        <v>240</v>
      </c>
      <c r="D96" s="57" t="s">
        <v>254</v>
      </c>
      <c r="E96" s="17">
        <f>'№ 7 ведом'!F444</f>
        <v>2272.1999999999998</v>
      </c>
      <c r="F96" s="17">
        <f>'№ 7 ведом'!G444</f>
        <v>2328.5</v>
      </c>
      <c r="G96" s="17">
        <f>'№ 7 ведом'!H444</f>
        <v>2375.1999999999998</v>
      </c>
    </row>
    <row r="97" spans="1:7" ht="31.2" x14ac:dyDescent="0.25">
      <c r="A97" s="46" t="s">
        <v>60</v>
      </c>
      <c r="B97" s="46">
        <v>1620120220</v>
      </c>
      <c r="C97" s="45"/>
      <c r="D97" s="57" t="s">
        <v>108</v>
      </c>
      <c r="E97" s="17">
        <f>E98</f>
        <v>126</v>
      </c>
      <c r="F97" s="17">
        <f t="shared" ref="F97:G97" si="34">F98</f>
        <v>126</v>
      </c>
      <c r="G97" s="17">
        <f t="shared" si="34"/>
        <v>126</v>
      </c>
    </row>
    <row r="98" spans="1:7" ht="31.2" x14ac:dyDescent="0.25">
      <c r="A98" s="46" t="s">
        <v>60</v>
      </c>
      <c r="B98" s="46">
        <v>1620120220</v>
      </c>
      <c r="C98" s="46" t="s">
        <v>69</v>
      </c>
      <c r="D98" s="57" t="s">
        <v>95</v>
      </c>
      <c r="E98" s="17">
        <f>E99</f>
        <v>126</v>
      </c>
      <c r="F98" s="17">
        <f t="shared" ref="F98:G98" si="35">F99</f>
        <v>126</v>
      </c>
      <c r="G98" s="17">
        <f t="shared" si="35"/>
        <v>126</v>
      </c>
    </row>
    <row r="99" spans="1:7" ht="31.2" x14ac:dyDescent="0.25">
      <c r="A99" s="46" t="s">
        <v>60</v>
      </c>
      <c r="B99" s="46">
        <v>1620120220</v>
      </c>
      <c r="C99" s="45">
        <v>240</v>
      </c>
      <c r="D99" s="57" t="s">
        <v>254</v>
      </c>
      <c r="E99" s="17">
        <f>'№ 7 ведом'!F447</f>
        <v>126</v>
      </c>
      <c r="F99" s="17">
        <f>'№ 7 ведом'!G447</f>
        <v>126</v>
      </c>
      <c r="G99" s="17">
        <f>'№ 7 ведом'!H447</f>
        <v>126</v>
      </c>
    </row>
    <row r="100" spans="1:7" ht="46.8" x14ac:dyDescent="0.25">
      <c r="A100" s="46" t="s">
        <v>60</v>
      </c>
      <c r="B100" s="46">
        <v>1630000000</v>
      </c>
      <c r="C100" s="45"/>
      <c r="D100" s="57" t="s">
        <v>233</v>
      </c>
      <c r="E100" s="17">
        <f>E101+E108</f>
        <v>2314.5</v>
      </c>
      <c r="F100" s="17">
        <f>F101+F108</f>
        <v>1899.7</v>
      </c>
      <c r="G100" s="17">
        <f>G101+G108</f>
        <v>1899.7</v>
      </c>
    </row>
    <row r="101" spans="1:7" ht="46.8" x14ac:dyDescent="0.25">
      <c r="A101" s="46" t="s">
        <v>60</v>
      </c>
      <c r="B101" s="45">
        <v>1630100000</v>
      </c>
      <c r="C101" s="45"/>
      <c r="D101" s="63" t="s">
        <v>234</v>
      </c>
      <c r="E101" s="17">
        <f>E102+E105</f>
        <v>1912.1000000000001</v>
      </c>
      <c r="F101" s="17">
        <f t="shared" ref="F101:G101" si="36">F102+F105</f>
        <v>1732.2</v>
      </c>
      <c r="G101" s="17">
        <f t="shared" si="36"/>
        <v>1732.2</v>
      </c>
    </row>
    <row r="102" spans="1:7" ht="46.8" x14ac:dyDescent="0.25">
      <c r="A102" s="45" t="s">
        <v>60</v>
      </c>
      <c r="B102" s="45">
        <v>1630120180</v>
      </c>
      <c r="C102" s="45"/>
      <c r="D102" s="63" t="s">
        <v>235</v>
      </c>
      <c r="E102" s="17">
        <f>E103</f>
        <v>1422.9</v>
      </c>
      <c r="F102" s="17">
        <f t="shared" ref="F102:G103" si="37">F103</f>
        <v>1422.9</v>
      </c>
      <c r="G102" s="17">
        <f t="shared" si="37"/>
        <v>1422.9</v>
      </c>
    </row>
    <row r="103" spans="1:7" ht="31.2" x14ac:dyDescent="0.25">
      <c r="A103" s="46" t="s">
        <v>60</v>
      </c>
      <c r="B103" s="45">
        <v>1630120180</v>
      </c>
      <c r="C103" s="45" t="s">
        <v>69</v>
      </c>
      <c r="D103" s="63" t="s">
        <v>95</v>
      </c>
      <c r="E103" s="17">
        <f>E104</f>
        <v>1422.9</v>
      </c>
      <c r="F103" s="17">
        <f t="shared" si="37"/>
        <v>1422.9</v>
      </c>
      <c r="G103" s="17">
        <f t="shared" si="37"/>
        <v>1422.9</v>
      </c>
    </row>
    <row r="104" spans="1:7" ht="31.2" x14ac:dyDescent="0.25">
      <c r="A104" s="46" t="s">
        <v>60</v>
      </c>
      <c r="B104" s="45">
        <v>1630120180</v>
      </c>
      <c r="C104" s="45">
        <v>240</v>
      </c>
      <c r="D104" s="63" t="s">
        <v>254</v>
      </c>
      <c r="E104" s="17">
        <f>'№ 7 ведом'!F73</f>
        <v>1422.9</v>
      </c>
      <c r="F104" s="17">
        <f>'№ 7 ведом'!G73</f>
        <v>1422.9</v>
      </c>
      <c r="G104" s="17">
        <f>'№ 7 ведом'!H73</f>
        <v>1422.9</v>
      </c>
    </row>
    <row r="105" spans="1:7" ht="46.8" x14ac:dyDescent="0.25">
      <c r="A105" s="45" t="s">
        <v>60</v>
      </c>
      <c r="B105" s="45">
        <v>1630120520</v>
      </c>
      <c r="C105" s="45"/>
      <c r="D105" s="63" t="s">
        <v>240</v>
      </c>
      <c r="E105" s="17">
        <f>E106</f>
        <v>489.2</v>
      </c>
      <c r="F105" s="17">
        <f t="shared" ref="F105:G106" si="38">F106</f>
        <v>309.3</v>
      </c>
      <c r="G105" s="17">
        <f t="shared" si="38"/>
        <v>309.3</v>
      </c>
    </row>
    <row r="106" spans="1:7" ht="31.2" x14ac:dyDescent="0.25">
      <c r="A106" s="46" t="s">
        <v>60</v>
      </c>
      <c r="B106" s="45">
        <v>1630120520</v>
      </c>
      <c r="C106" s="45" t="s">
        <v>69</v>
      </c>
      <c r="D106" s="63" t="s">
        <v>95</v>
      </c>
      <c r="E106" s="17">
        <f>E107</f>
        <v>489.2</v>
      </c>
      <c r="F106" s="17">
        <f t="shared" si="38"/>
        <v>309.3</v>
      </c>
      <c r="G106" s="17">
        <f t="shared" si="38"/>
        <v>309.3</v>
      </c>
    </row>
    <row r="107" spans="1:7" ht="31.2" x14ac:dyDescent="0.25">
      <c r="A107" s="46" t="s">
        <v>60</v>
      </c>
      <c r="B107" s="45">
        <v>1630120520</v>
      </c>
      <c r="C107" s="45">
        <v>240</v>
      </c>
      <c r="D107" s="63" t="s">
        <v>254</v>
      </c>
      <c r="E107" s="17">
        <f>'№ 7 ведом'!F76</f>
        <v>489.2</v>
      </c>
      <c r="F107" s="17">
        <f>'№ 7 ведом'!G76</f>
        <v>309.3</v>
      </c>
      <c r="G107" s="17">
        <f>'№ 7 ведом'!H76</f>
        <v>309.3</v>
      </c>
    </row>
    <row r="108" spans="1:7" ht="46.8" x14ac:dyDescent="0.25">
      <c r="A108" s="45" t="s">
        <v>60</v>
      </c>
      <c r="B108" s="45">
        <v>1630200000</v>
      </c>
      <c r="C108" s="45"/>
      <c r="D108" s="63" t="s">
        <v>236</v>
      </c>
      <c r="E108" s="17">
        <f>E109</f>
        <v>402.4</v>
      </c>
      <c r="F108" s="17">
        <f t="shared" ref="F108:G110" si="39">F109</f>
        <v>167.5</v>
      </c>
      <c r="G108" s="17">
        <f t="shared" si="39"/>
        <v>167.5</v>
      </c>
    </row>
    <row r="109" spans="1:7" ht="31.2" x14ac:dyDescent="0.25">
      <c r="A109" s="46" t="s">
        <v>60</v>
      </c>
      <c r="B109" s="45">
        <v>1630220530</v>
      </c>
      <c r="C109" s="45"/>
      <c r="D109" s="63" t="s">
        <v>237</v>
      </c>
      <c r="E109" s="17">
        <f>E110</f>
        <v>402.4</v>
      </c>
      <c r="F109" s="17">
        <f t="shared" si="39"/>
        <v>167.5</v>
      </c>
      <c r="G109" s="17">
        <f t="shared" si="39"/>
        <v>167.5</v>
      </c>
    </row>
    <row r="110" spans="1:7" ht="31.2" x14ac:dyDescent="0.25">
      <c r="A110" s="46" t="s">
        <v>60</v>
      </c>
      <c r="B110" s="45">
        <v>1630220530</v>
      </c>
      <c r="C110" s="45" t="s">
        <v>69</v>
      </c>
      <c r="D110" s="63" t="s">
        <v>95</v>
      </c>
      <c r="E110" s="17">
        <f>E111</f>
        <v>402.4</v>
      </c>
      <c r="F110" s="17">
        <f t="shared" si="39"/>
        <v>167.5</v>
      </c>
      <c r="G110" s="17">
        <f t="shared" si="39"/>
        <v>167.5</v>
      </c>
    </row>
    <row r="111" spans="1:7" ht="31.2" x14ac:dyDescent="0.25">
      <c r="A111" s="45" t="s">
        <v>60</v>
      </c>
      <c r="B111" s="45">
        <v>1630220530</v>
      </c>
      <c r="C111" s="45">
        <v>240</v>
      </c>
      <c r="D111" s="63" t="s">
        <v>254</v>
      </c>
      <c r="E111" s="17">
        <f>'№ 7 ведом'!F80</f>
        <v>402.4</v>
      </c>
      <c r="F111" s="17">
        <f>'№ 7 ведом'!G80</f>
        <v>167.5</v>
      </c>
      <c r="G111" s="17">
        <f>'№ 7 ведом'!H80</f>
        <v>167.5</v>
      </c>
    </row>
    <row r="112" spans="1:7" ht="46.8" x14ac:dyDescent="0.25">
      <c r="A112" s="45" t="s">
        <v>60</v>
      </c>
      <c r="B112" s="46">
        <v>1640000000</v>
      </c>
      <c r="C112" s="1"/>
      <c r="D112" s="64" t="s">
        <v>226</v>
      </c>
      <c r="E112" s="17">
        <f>E113</f>
        <v>26.5</v>
      </c>
      <c r="F112" s="17">
        <f t="shared" ref="F112:G115" si="40">F113</f>
        <v>26.5</v>
      </c>
      <c r="G112" s="17">
        <f t="shared" si="40"/>
        <v>26.5</v>
      </c>
    </row>
    <row r="113" spans="1:7" ht="31.2" x14ac:dyDescent="0.25">
      <c r="A113" s="45" t="s">
        <v>60</v>
      </c>
      <c r="B113" s="45">
        <v>1640200000</v>
      </c>
      <c r="C113" s="1"/>
      <c r="D113" s="64" t="s">
        <v>229</v>
      </c>
      <c r="E113" s="17">
        <f>E114</f>
        <v>26.5</v>
      </c>
      <c r="F113" s="17">
        <f t="shared" si="40"/>
        <v>26.5</v>
      </c>
      <c r="G113" s="17">
        <f t="shared" si="40"/>
        <v>26.5</v>
      </c>
    </row>
    <row r="114" spans="1:7" x14ac:dyDescent="0.25">
      <c r="A114" s="45" t="s">
        <v>60</v>
      </c>
      <c r="B114" s="45">
        <v>1640220250</v>
      </c>
      <c r="C114" s="1"/>
      <c r="D114" s="64" t="s">
        <v>227</v>
      </c>
      <c r="E114" s="17">
        <f>E115</f>
        <v>26.5</v>
      </c>
      <c r="F114" s="17">
        <f t="shared" si="40"/>
        <v>26.5</v>
      </c>
      <c r="G114" s="17">
        <f t="shared" si="40"/>
        <v>26.5</v>
      </c>
    </row>
    <row r="115" spans="1:7" ht="31.2" x14ac:dyDescent="0.25">
      <c r="A115" s="45" t="s">
        <v>60</v>
      </c>
      <c r="B115" s="45">
        <v>1640220250</v>
      </c>
      <c r="C115" s="46" t="s">
        <v>69</v>
      </c>
      <c r="D115" s="57" t="s">
        <v>95</v>
      </c>
      <c r="E115" s="17">
        <f>E116</f>
        <v>26.5</v>
      </c>
      <c r="F115" s="17">
        <f t="shared" si="40"/>
        <v>26.5</v>
      </c>
      <c r="G115" s="17">
        <f t="shared" si="40"/>
        <v>26.5</v>
      </c>
    </row>
    <row r="116" spans="1:7" ht="31.2" x14ac:dyDescent="0.25">
      <c r="A116" s="45" t="s">
        <v>60</v>
      </c>
      <c r="B116" s="45">
        <v>1640220250</v>
      </c>
      <c r="C116" s="45">
        <v>240</v>
      </c>
      <c r="D116" s="63" t="s">
        <v>254</v>
      </c>
      <c r="E116" s="17">
        <f>'№ 7 ведом'!F85</f>
        <v>26.5</v>
      </c>
      <c r="F116" s="17">
        <f>'№ 7 ведом'!G85</f>
        <v>26.5</v>
      </c>
      <c r="G116" s="17">
        <f>'№ 7 ведом'!H85</f>
        <v>26.5</v>
      </c>
    </row>
    <row r="117" spans="1:7" x14ac:dyDescent="0.25">
      <c r="A117" s="45" t="s">
        <v>60</v>
      </c>
      <c r="B117" s="45">
        <v>9900000000</v>
      </c>
      <c r="C117" s="45"/>
      <c r="D117" s="63" t="s">
        <v>107</v>
      </c>
      <c r="E117" s="17">
        <f>E122+E118</f>
        <v>30254.299999999996</v>
      </c>
      <c r="F117" s="17">
        <f t="shared" ref="F117:G117" si="41">F122+F118</f>
        <v>29517.699999999997</v>
      </c>
      <c r="G117" s="17">
        <f t="shared" si="41"/>
        <v>29520.199999999997</v>
      </c>
    </row>
    <row r="118" spans="1:7" ht="31.2" x14ac:dyDescent="0.25">
      <c r="A118" s="233" t="s">
        <v>60</v>
      </c>
      <c r="B118" s="233">
        <v>9930000000</v>
      </c>
      <c r="C118" s="233"/>
      <c r="D118" s="74" t="s">
        <v>173</v>
      </c>
      <c r="E118" s="17">
        <f>E119</f>
        <v>739.1</v>
      </c>
      <c r="F118" s="17">
        <f t="shared" ref="F118:G120" si="42">F119</f>
        <v>0</v>
      </c>
      <c r="G118" s="17">
        <f t="shared" si="42"/>
        <v>0</v>
      </c>
    </row>
    <row r="119" spans="1:7" ht="31.2" x14ac:dyDescent="0.25">
      <c r="A119" s="233" t="s">
        <v>60</v>
      </c>
      <c r="B119" s="233">
        <v>9930054690</v>
      </c>
      <c r="C119" s="233"/>
      <c r="D119" s="74" t="s">
        <v>419</v>
      </c>
      <c r="E119" s="17">
        <f>E120</f>
        <v>739.1</v>
      </c>
      <c r="F119" s="17">
        <f t="shared" si="42"/>
        <v>0</v>
      </c>
      <c r="G119" s="17">
        <f t="shared" si="42"/>
        <v>0</v>
      </c>
    </row>
    <row r="120" spans="1:7" ht="31.2" x14ac:dyDescent="0.25">
      <c r="A120" s="233" t="s">
        <v>60</v>
      </c>
      <c r="B120" s="233">
        <v>9930054690</v>
      </c>
      <c r="C120" s="233" t="s">
        <v>69</v>
      </c>
      <c r="D120" s="234" t="s">
        <v>95</v>
      </c>
      <c r="E120" s="17">
        <f>E121</f>
        <v>739.1</v>
      </c>
      <c r="F120" s="17">
        <f t="shared" si="42"/>
        <v>0</v>
      </c>
      <c r="G120" s="17">
        <f t="shared" si="42"/>
        <v>0</v>
      </c>
    </row>
    <row r="121" spans="1:7" ht="31.2" x14ac:dyDescent="0.25">
      <c r="A121" s="233" t="s">
        <v>60</v>
      </c>
      <c r="B121" s="233">
        <v>9930054690</v>
      </c>
      <c r="C121" s="233">
        <v>240</v>
      </c>
      <c r="D121" s="234" t="s">
        <v>254</v>
      </c>
      <c r="E121" s="17">
        <f>'№ 7 ведом'!F90</f>
        <v>739.1</v>
      </c>
      <c r="F121" s="17">
        <f>'№ 7 ведом'!G90</f>
        <v>0</v>
      </c>
      <c r="G121" s="17">
        <f>'№ 7 ведом'!H90</f>
        <v>0</v>
      </c>
    </row>
    <row r="122" spans="1:7" ht="31.2" x14ac:dyDescent="0.25">
      <c r="A122" s="45" t="s">
        <v>60</v>
      </c>
      <c r="B122" s="45">
        <v>9990000000</v>
      </c>
      <c r="C122" s="45"/>
      <c r="D122" s="63" t="s">
        <v>161</v>
      </c>
      <c r="E122" s="17">
        <f>E123+E130</f>
        <v>29515.199999999997</v>
      </c>
      <c r="F122" s="17">
        <f>F123+F130</f>
        <v>29517.699999999997</v>
      </c>
      <c r="G122" s="17">
        <f>G123+G130</f>
        <v>29520.199999999997</v>
      </c>
    </row>
    <row r="123" spans="1:7" ht="31.2" x14ac:dyDescent="0.25">
      <c r="A123" s="45" t="s">
        <v>60</v>
      </c>
      <c r="B123" s="45">
        <v>9990200000</v>
      </c>
      <c r="C123" s="25"/>
      <c r="D123" s="63" t="s">
        <v>120</v>
      </c>
      <c r="E123" s="17">
        <f>+E124+E127</f>
        <v>5517.3</v>
      </c>
      <c r="F123" s="17">
        <f>+F124+F127</f>
        <v>5519.8</v>
      </c>
      <c r="G123" s="17">
        <f>+G124+G127</f>
        <v>5522.3</v>
      </c>
    </row>
    <row r="124" spans="1:7" ht="62.4" x14ac:dyDescent="0.25">
      <c r="A124" s="45" t="s">
        <v>60</v>
      </c>
      <c r="B124" s="45">
        <v>9990210540</v>
      </c>
      <c r="C124" s="45"/>
      <c r="D124" s="63" t="s">
        <v>170</v>
      </c>
      <c r="E124" s="17">
        <f>E125</f>
        <v>266.5</v>
      </c>
      <c r="F124" s="17">
        <f t="shared" ref="F124:G124" si="43">F125</f>
        <v>269</v>
      </c>
      <c r="G124" s="17">
        <f t="shared" si="43"/>
        <v>271.5</v>
      </c>
    </row>
    <row r="125" spans="1:7" ht="62.4" x14ac:dyDescent="0.25">
      <c r="A125" s="45" t="s">
        <v>60</v>
      </c>
      <c r="B125" s="45">
        <v>9990210540</v>
      </c>
      <c r="C125" s="45" t="s">
        <v>68</v>
      </c>
      <c r="D125" s="63" t="s">
        <v>1</v>
      </c>
      <c r="E125" s="17">
        <f>E126</f>
        <v>266.5</v>
      </c>
      <c r="F125" s="17">
        <f>F126</f>
        <v>269</v>
      </c>
      <c r="G125" s="17">
        <f>G126</f>
        <v>271.5</v>
      </c>
    </row>
    <row r="126" spans="1:7" ht="31.2" x14ac:dyDescent="0.25">
      <c r="A126" s="45" t="s">
        <v>60</v>
      </c>
      <c r="B126" s="45">
        <v>9990210540</v>
      </c>
      <c r="C126" s="45">
        <v>120</v>
      </c>
      <c r="D126" s="63" t="s">
        <v>256</v>
      </c>
      <c r="E126" s="17">
        <f>'№ 7 ведом'!F95</f>
        <v>266.5</v>
      </c>
      <c r="F126" s="17">
        <f>'№ 7 ведом'!G95</f>
        <v>269</v>
      </c>
      <c r="G126" s="17">
        <f>'№ 7 ведом'!H95</f>
        <v>271.5</v>
      </c>
    </row>
    <row r="127" spans="1:7" ht="46.8" x14ac:dyDescent="0.25">
      <c r="A127" s="46" t="s">
        <v>60</v>
      </c>
      <c r="B127" s="45">
        <v>9990225000</v>
      </c>
      <c r="C127" s="45"/>
      <c r="D127" s="63" t="s">
        <v>121</v>
      </c>
      <c r="E127" s="17">
        <f>E128</f>
        <v>5250.8</v>
      </c>
      <c r="F127" s="17">
        <f t="shared" ref="F127:G127" si="44">F128</f>
        <v>5250.8</v>
      </c>
      <c r="G127" s="17">
        <f t="shared" si="44"/>
        <v>5250.8</v>
      </c>
    </row>
    <row r="128" spans="1:7" ht="62.4" x14ac:dyDescent="0.25">
      <c r="A128" s="46" t="s">
        <v>60</v>
      </c>
      <c r="B128" s="45">
        <v>9990225000</v>
      </c>
      <c r="C128" s="46" t="s">
        <v>68</v>
      </c>
      <c r="D128" s="57" t="s">
        <v>1</v>
      </c>
      <c r="E128" s="17">
        <f>E129</f>
        <v>5250.8</v>
      </c>
      <c r="F128" s="17">
        <f t="shared" ref="F128:G128" si="45">F129</f>
        <v>5250.8</v>
      </c>
      <c r="G128" s="17">
        <f t="shared" si="45"/>
        <v>5250.8</v>
      </c>
    </row>
    <row r="129" spans="1:8" ht="31.2" x14ac:dyDescent="0.25">
      <c r="A129" s="46" t="s">
        <v>60</v>
      </c>
      <c r="B129" s="45">
        <v>9990225000</v>
      </c>
      <c r="C129" s="45">
        <v>120</v>
      </c>
      <c r="D129" s="63" t="s">
        <v>256</v>
      </c>
      <c r="E129" s="17">
        <f>'№ 7 ведом'!F453</f>
        <v>5250.8</v>
      </c>
      <c r="F129" s="17">
        <f>'№ 7 ведом'!G453</f>
        <v>5250.8</v>
      </c>
      <c r="G129" s="17">
        <f>'№ 7 ведом'!H453</f>
        <v>5250.8</v>
      </c>
    </row>
    <row r="130" spans="1:8" ht="31.2" x14ac:dyDescent="0.25">
      <c r="A130" s="45" t="s">
        <v>60</v>
      </c>
      <c r="B130" s="45">
        <v>9990300000</v>
      </c>
      <c r="C130" s="45"/>
      <c r="D130" s="63" t="s">
        <v>175</v>
      </c>
      <c r="E130" s="17">
        <f>E131+E133+E135</f>
        <v>23997.899999999998</v>
      </c>
      <c r="F130" s="17">
        <f t="shared" ref="F130:G130" si="46">F131+F133+F135</f>
        <v>23997.899999999998</v>
      </c>
      <c r="G130" s="17">
        <f t="shared" si="46"/>
        <v>23997.899999999998</v>
      </c>
    </row>
    <row r="131" spans="1:8" ht="62.4" x14ac:dyDescent="0.25">
      <c r="A131" s="45" t="s">
        <v>60</v>
      </c>
      <c r="B131" s="45">
        <v>9990300000</v>
      </c>
      <c r="C131" s="45" t="s">
        <v>68</v>
      </c>
      <c r="D131" s="63" t="s">
        <v>1</v>
      </c>
      <c r="E131" s="17">
        <f>E132</f>
        <v>16375.8</v>
      </c>
      <c r="F131" s="17">
        <f t="shared" ref="F131:G131" si="47">F132</f>
        <v>16375.8</v>
      </c>
      <c r="G131" s="17">
        <f t="shared" si="47"/>
        <v>16375.8</v>
      </c>
    </row>
    <row r="132" spans="1:8" x14ac:dyDescent="0.25">
      <c r="A132" s="45" t="s">
        <v>60</v>
      </c>
      <c r="B132" s="45">
        <v>9990300000</v>
      </c>
      <c r="C132" s="45">
        <v>110</v>
      </c>
      <c r="D132" s="64" t="s">
        <v>176</v>
      </c>
      <c r="E132" s="17">
        <f>'№ 7 ведом'!F98</f>
        <v>16375.8</v>
      </c>
      <c r="F132" s="17">
        <f>'№ 7 ведом'!G98</f>
        <v>16375.8</v>
      </c>
      <c r="G132" s="17">
        <f>'№ 7 ведом'!H98</f>
        <v>16375.8</v>
      </c>
    </row>
    <row r="133" spans="1:8" ht="31.2" x14ac:dyDescent="0.25">
      <c r="A133" s="45" t="s">
        <v>60</v>
      </c>
      <c r="B133" s="45">
        <v>9990300000</v>
      </c>
      <c r="C133" s="45" t="s">
        <v>69</v>
      </c>
      <c r="D133" s="63" t="s">
        <v>95</v>
      </c>
      <c r="E133" s="17">
        <f>E134</f>
        <v>7594.5</v>
      </c>
      <c r="F133" s="17">
        <f t="shared" ref="F133:G133" si="48">F134</f>
        <v>7594.5</v>
      </c>
      <c r="G133" s="17">
        <f t="shared" si="48"/>
        <v>7594.5</v>
      </c>
    </row>
    <row r="134" spans="1:8" ht="31.2" x14ac:dyDescent="0.25">
      <c r="A134" s="45" t="s">
        <v>60</v>
      </c>
      <c r="B134" s="45">
        <v>9990300000</v>
      </c>
      <c r="C134" s="45">
        <v>240</v>
      </c>
      <c r="D134" s="63" t="s">
        <v>254</v>
      </c>
      <c r="E134" s="17">
        <f>'№ 7 ведом'!F100</f>
        <v>7594.5</v>
      </c>
      <c r="F134" s="17">
        <f>'№ 7 ведом'!G100</f>
        <v>7594.5</v>
      </c>
      <c r="G134" s="17">
        <f>'№ 7 ведом'!H100</f>
        <v>7594.5</v>
      </c>
    </row>
    <row r="135" spans="1:8" x14ac:dyDescent="0.25">
      <c r="A135" s="45" t="s">
        <v>60</v>
      </c>
      <c r="B135" s="45">
        <v>9990300000</v>
      </c>
      <c r="C135" s="45" t="s">
        <v>70</v>
      </c>
      <c r="D135" s="63" t="s">
        <v>71</v>
      </c>
      <c r="E135" s="17">
        <f>E136</f>
        <v>27.6</v>
      </c>
      <c r="F135" s="17">
        <f t="shared" ref="F135:G135" si="49">F136</f>
        <v>27.6</v>
      </c>
      <c r="G135" s="17">
        <f t="shared" si="49"/>
        <v>27.6</v>
      </c>
    </row>
    <row r="136" spans="1:8" x14ac:dyDescent="0.25">
      <c r="A136" s="45" t="s">
        <v>60</v>
      </c>
      <c r="B136" s="45">
        <v>9990300000</v>
      </c>
      <c r="C136" s="45">
        <v>850</v>
      </c>
      <c r="D136" s="63" t="s">
        <v>102</v>
      </c>
      <c r="E136" s="17">
        <f>'№ 7 ведом'!F102</f>
        <v>27.6</v>
      </c>
      <c r="F136" s="17">
        <f>'№ 7 ведом'!G102</f>
        <v>27.6</v>
      </c>
      <c r="G136" s="17">
        <f>'№ 7 ведом'!H102</f>
        <v>27.6</v>
      </c>
    </row>
    <row r="137" spans="1:8" ht="31.2" x14ac:dyDescent="0.25">
      <c r="A137" s="4" t="s">
        <v>55</v>
      </c>
      <c r="B137" s="4" t="s">
        <v>66</v>
      </c>
      <c r="C137" s="4" t="s">
        <v>66</v>
      </c>
      <c r="D137" s="20" t="s">
        <v>24</v>
      </c>
      <c r="E137" s="6">
        <f>E138+E145</f>
        <v>9316.4</v>
      </c>
      <c r="F137" s="6">
        <f>F138+F145</f>
        <v>9308.9</v>
      </c>
      <c r="G137" s="6">
        <f>G138+G145</f>
        <v>9255.7000000000007</v>
      </c>
    </row>
    <row r="138" spans="1:8" x14ac:dyDescent="0.25">
      <c r="A138" s="45" t="s">
        <v>75</v>
      </c>
      <c r="B138" s="45" t="s">
        <v>66</v>
      </c>
      <c r="C138" s="45" t="s">
        <v>66</v>
      </c>
      <c r="D138" s="63" t="s">
        <v>76</v>
      </c>
      <c r="E138" s="17">
        <f t="shared" ref="E138:E143" si="50">E139</f>
        <v>1392.2</v>
      </c>
      <c r="F138" s="17">
        <f t="shared" ref="F138:G142" si="51">F139</f>
        <v>1384.7</v>
      </c>
      <c r="G138" s="17">
        <f t="shared" si="51"/>
        <v>1331.5</v>
      </c>
    </row>
    <row r="139" spans="1:8" x14ac:dyDescent="0.25">
      <c r="A139" s="45" t="s">
        <v>75</v>
      </c>
      <c r="B139" s="45">
        <v>9900000000</v>
      </c>
      <c r="C139" s="45"/>
      <c r="D139" s="63" t="s">
        <v>107</v>
      </c>
      <c r="E139" s="17">
        <f t="shared" si="50"/>
        <v>1392.2</v>
      </c>
      <c r="F139" s="17">
        <f t="shared" si="51"/>
        <v>1384.7</v>
      </c>
      <c r="G139" s="17">
        <f t="shared" si="51"/>
        <v>1331.5</v>
      </c>
    </row>
    <row r="140" spans="1:8" ht="31.2" x14ac:dyDescent="0.25">
      <c r="A140" s="45" t="s">
        <v>75</v>
      </c>
      <c r="B140" s="45">
        <v>9990000000</v>
      </c>
      <c r="C140" s="45"/>
      <c r="D140" s="63" t="s">
        <v>161</v>
      </c>
      <c r="E140" s="17">
        <f t="shared" si="50"/>
        <v>1392.2</v>
      </c>
      <c r="F140" s="17">
        <f t="shared" si="51"/>
        <v>1384.7</v>
      </c>
      <c r="G140" s="17">
        <f t="shared" si="51"/>
        <v>1331.5</v>
      </c>
    </row>
    <row r="141" spans="1:8" ht="31.2" x14ac:dyDescent="0.25">
      <c r="A141" s="45" t="s">
        <v>75</v>
      </c>
      <c r="B141" s="45">
        <v>9990200000</v>
      </c>
      <c r="C141" s="25"/>
      <c r="D141" s="63" t="s">
        <v>120</v>
      </c>
      <c r="E141" s="17">
        <f t="shared" si="50"/>
        <v>1392.2</v>
      </c>
      <c r="F141" s="17">
        <f t="shared" si="51"/>
        <v>1384.7</v>
      </c>
      <c r="G141" s="17">
        <f t="shared" si="51"/>
        <v>1331.5</v>
      </c>
    </row>
    <row r="142" spans="1:8" ht="31.2" x14ac:dyDescent="0.25">
      <c r="A142" s="45" t="s">
        <v>75</v>
      </c>
      <c r="B142" s="127">
        <v>9990259302</v>
      </c>
      <c r="C142" s="45"/>
      <c r="D142" s="63" t="s">
        <v>177</v>
      </c>
      <c r="E142" s="38">
        <f t="shared" si="50"/>
        <v>1392.2</v>
      </c>
      <c r="F142" s="38">
        <f t="shared" si="51"/>
        <v>1384.7</v>
      </c>
      <c r="G142" s="38">
        <f t="shared" si="51"/>
        <v>1331.5</v>
      </c>
      <c r="H142" s="31"/>
    </row>
    <row r="143" spans="1:8" ht="62.4" x14ac:dyDescent="0.25">
      <c r="A143" s="45" t="s">
        <v>75</v>
      </c>
      <c r="B143" s="127">
        <v>9990259302</v>
      </c>
      <c r="C143" s="45" t="s">
        <v>68</v>
      </c>
      <c r="D143" s="63" t="s">
        <v>1</v>
      </c>
      <c r="E143" s="17">
        <f t="shared" si="50"/>
        <v>1392.2</v>
      </c>
      <c r="F143" s="17">
        <f t="shared" ref="F143:G143" si="52">F144</f>
        <v>1384.7</v>
      </c>
      <c r="G143" s="17">
        <f t="shared" si="52"/>
        <v>1331.5</v>
      </c>
    </row>
    <row r="144" spans="1:8" ht="31.2" x14ac:dyDescent="0.25">
      <c r="A144" s="45" t="s">
        <v>75</v>
      </c>
      <c r="B144" s="127">
        <v>9990259302</v>
      </c>
      <c r="C144" s="45">
        <v>120</v>
      </c>
      <c r="D144" s="63" t="s">
        <v>256</v>
      </c>
      <c r="E144" s="17">
        <f>'№ 7 ведом'!F110</f>
        <v>1392.2</v>
      </c>
      <c r="F144" s="17">
        <f>'№ 7 ведом'!G110</f>
        <v>1384.7</v>
      </c>
      <c r="G144" s="17">
        <f>'№ 7 ведом'!H110</f>
        <v>1331.5</v>
      </c>
    </row>
    <row r="145" spans="1:7" ht="31.2" x14ac:dyDescent="0.25">
      <c r="A145" s="23" t="s">
        <v>389</v>
      </c>
      <c r="B145" s="45"/>
      <c r="C145" s="45"/>
      <c r="D145" s="229" t="s">
        <v>390</v>
      </c>
      <c r="E145" s="17">
        <f t="shared" ref="E145:G150" si="53">E146</f>
        <v>7924.2</v>
      </c>
      <c r="F145" s="17">
        <f t="shared" si="53"/>
        <v>7924.2</v>
      </c>
      <c r="G145" s="17">
        <f t="shared" si="53"/>
        <v>7924.2</v>
      </c>
    </row>
    <row r="146" spans="1:7" ht="31.2" x14ac:dyDescent="0.25">
      <c r="A146" s="23" t="s">
        <v>389</v>
      </c>
      <c r="B146" s="46">
        <v>1500000000</v>
      </c>
      <c r="C146" s="45"/>
      <c r="D146" s="63" t="s">
        <v>196</v>
      </c>
      <c r="E146" s="17">
        <f t="shared" si="53"/>
        <v>7924.2</v>
      </c>
      <c r="F146" s="17">
        <f t="shared" si="53"/>
        <v>7924.2</v>
      </c>
      <c r="G146" s="17">
        <f t="shared" si="53"/>
        <v>7924.2</v>
      </c>
    </row>
    <row r="147" spans="1:7" x14ac:dyDescent="0.25">
      <c r="A147" s="23" t="s">
        <v>389</v>
      </c>
      <c r="B147" s="45">
        <v>1510000000</v>
      </c>
      <c r="C147" s="45"/>
      <c r="D147" s="63" t="s">
        <v>167</v>
      </c>
      <c r="E147" s="17">
        <f t="shared" si="53"/>
        <v>7924.2</v>
      </c>
      <c r="F147" s="17">
        <f t="shared" si="53"/>
        <v>7924.2</v>
      </c>
      <c r="G147" s="17">
        <f t="shared" si="53"/>
        <v>7924.2</v>
      </c>
    </row>
    <row r="148" spans="1:7" ht="46.8" x14ac:dyDescent="0.25">
      <c r="A148" s="23" t="s">
        <v>389</v>
      </c>
      <c r="B148" s="45">
        <v>1510100000</v>
      </c>
      <c r="C148" s="45"/>
      <c r="D148" s="63" t="s">
        <v>199</v>
      </c>
      <c r="E148" s="17">
        <f>E149</f>
        <v>7924.2</v>
      </c>
      <c r="F148" s="17">
        <f t="shared" si="53"/>
        <v>7924.2</v>
      </c>
      <c r="G148" s="17">
        <f t="shared" si="53"/>
        <v>7924.2</v>
      </c>
    </row>
    <row r="149" spans="1:7" ht="31.2" x14ac:dyDescent="0.25">
      <c r="A149" s="23" t="s">
        <v>389</v>
      </c>
      <c r="B149" s="45">
        <v>1510120010</v>
      </c>
      <c r="C149" s="45"/>
      <c r="D149" s="63" t="s">
        <v>126</v>
      </c>
      <c r="E149" s="17">
        <f t="shared" si="53"/>
        <v>7924.2</v>
      </c>
      <c r="F149" s="17">
        <f t="shared" si="53"/>
        <v>7924.2</v>
      </c>
      <c r="G149" s="17">
        <f t="shared" si="53"/>
        <v>7924.2</v>
      </c>
    </row>
    <row r="150" spans="1:7" ht="31.2" x14ac:dyDescent="0.25">
      <c r="A150" s="23" t="s">
        <v>389</v>
      </c>
      <c r="B150" s="45">
        <v>1510120010</v>
      </c>
      <c r="C150" s="45">
        <v>600</v>
      </c>
      <c r="D150" s="63" t="s">
        <v>83</v>
      </c>
      <c r="E150" s="17">
        <f t="shared" si="53"/>
        <v>7924.2</v>
      </c>
      <c r="F150" s="17">
        <f t="shared" si="53"/>
        <v>7924.2</v>
      </c>
      <c r="G150" s="17">
        <f t="shared" si="53"/>
        <v>7924.2</v>
      </c>
    </row>
    <row r="151" spans="1:7" x14ac:dyDescent="0.25">
      <c r="A151" s="23" t="s">
        <v>389</v>
      </c>
      <c r="B151" s="45">
        <v>1510120010</v>
      </c>
      <c r="C151" s="45">
        <v>610</v>
      </c>
      <c r="D151" s="57" t="s">
        <v>106</v>
      </c>
      <c r="E151" s="17">
        <f>'№ 7 ведом'!F117</f>
        <v>7924.2</v>
      </c>
      <c r="F151" s="17">
        <f>'№ 7 ведом'!G117</f>
        <v>7924.2</v>
      </c>
      <c r="G151" s="17">
        <f>'№ 7 ведом'!H117</f>
        <v>7924.2</v>
      </c>
    </row>
    <row r="152" spans="1:7" x14ac:dyDescent="0.25">
      <c r="A152" s="4" t="s">
        <v>56</v>
      </c>
      <c r="B152" s="4" t="s">
        <v>66</v>
      </c>
      <c r="C152" s="4" t="s">
        <v>66</v>
      </c>
      <c r="D152" s="20" t="s">
        <v>25</v>
      </c>
      <c r="E152" s="52">
        <f>E153+E160+E199</f>
        <v>101600.1</v>
      </c>
      <c r="F152" s="52">
        <f>F153+F160+F199</f>
        <v>100254.10000000002</v>
      </c>
      <c r="G152" s="52">
        <f>G153+G160+G199</f>
        <v>82380.3</v>
      </c>
    </row>
    <row r="153" spans="1:7" x14ac:dyDescent="0.25">
      <c r="A153" s="18" t="s">
        <v>100</v>
      </c>
      <c r="B153" s="25"/>
      <c r="C153" s="25"/>
      <c r="D153" s="63" t="s">
        <v>101</v>
      </c>
      <c r="E153" s="17">
        <f t="shared" ref="E153:G158" si="54">E154</f>
        <v>348</v>
      </c>
      <c r="F153" s="17">
        <f t="shared" si="54"/>
        <v>0</v>
      </c>
      <c r="G153" s="17">
        <f t="shared" si="54"/>
        <v>0</v>
      </c>
    </row>
    <row r="154" spans="1:7" ht="46.8" x14ac:dyDescent="0.25">
      <c r="A154" s="18" t="s">
        <v>100</v>
      </c>
      <c r="B154" s="46">
        <v>1100000000</v>
      </c>
      <c r="C154" s="25"/>
      <c r="D154" s="63" t="s">
        <v>200</v>
      </c>
      <c r="E154" s="17">
        <f t="shared" si="54"/>
        <v>348</v>
      </c>
      <c r="F154" s="17">
        <f t="shared" si="54"/>
        <v>0</v>
      </c>
      <c r="G154" s="17">
        <f t="shared" si="54"/>
        <v>0</v>
      </c>
    </row>
    <row r="155" spans="1:7" ht="31.2" x14ac:dyDescent="0.25">
      <c r="A155" s="18" t="s">
        <v>100</v>
      </c>
      <c r="B155" s="46">
        <v>1130000000</v>
      </c>
      <c r="C155" s="25"/>
      <c r="D155" s="63" t="s">
        <v>117</v>
      </c>
      <c r="E155" s="17">
        <f t="shared" si="54"/>
        <v>348</v>
      </c>
      <c r="F155" s="17">
        <f t="shared" si="54"/>
        <v>0</v>
      </c>
      <c r="G155" s="17">
        <f t="shared" si="54"/>
        <v>0</v>
      </c>
    </row>
    <row r="156" spans="1:7" ht="46.8" x14ac:dyDescent="0.25">
      <c r="A156" s="18" t="s">
        <v>100</v>
      </c>
      <c r="B156" s="46">
        <v>1130300000</v>
      </c>
      <c r="C156" s="25"/>
      <c r="D156" s="63" t="s">
        <v>118</v>
      </c>
      <c r="E156" s="17">
        <f t="shared" si="54"/>
        <v>348</v>
      </c>
      <c r="F156" s="17">
        <f t="shared" si="54"/>
        <v>0</v>
      </c>
      <c r="G156" s="17">
        <f t="shared" si="54"/>
        <v>0</v>
      </c>
    </row>
    <row r="157" spans="1:7" ht="31.2" x14ac:dyDescent="0.25">
      <c r="A157" s="18" t="s">
        <v>100</v>
      </c>
      <c r="B157" s="46">
        <v>1130320280</v>
      </c>
      <c r="C157" s="25"/>
      <c r="D157" s="63" t="s">
        <v>119</v>
      </c>
      <c r="E157" s="17">
        <f t="shared" si="54"/>
        <v>348</v>
      </c>
      <c r="F157" s="17">
        <f t="shared" si="54"/>
        <v>0</v>
      </c>
      <c r="G157" s="17">
        <f t="shared" si="54"/>
        <v>0</v>
      </c>
    </row>
    <row r="158" spans="1:7" ht="31.2" x14ac:dyDescent="0.25">
      <c r="A158" s="18" t="s">
        <v>100</v>
      </c>
      <c r="B158" s="46">
        <v>1130320280</v>
      </c>
      <c r="C158" s="46" t="s">
        <v>97</v>
      </c>
      <c r="D158" s="57" t="s">
        <v>98</v>
      </c>
      <c r="E158" s="17">
        <f t="shared" si="54"/>
        <v>348</v>
      </c>
      <c r="F158" s="17">
        <f t="shared" si="54"/>
        <v>0</v>
      </c>
      <c r="G158" s="17">
        <f t="shared" si="54"/>
        <v>0</v>
      </c>
    </row>
    <row r="159" spans="1:7" x14ac:dyDescent="0.25">
      <c r="A159" s="18" t="s">
        <v>100</v>
      </c>
      <c r="B159" s="46">
        <v>1130320280</v>
      </c>
      <c r="C159" s="45">
        <v>610</v>
      </c>
      <c r="D159" s="57" t="s">
        <v>106</v>
      </c>
      <c r="E159" s="17">
        <f>'№ 7 ведом'!F125</f>
        <v>348</v>
      </c>
      <c r="F159" s="17">
        <f>'№ 7 ведом'!G125</f>
        <v>0</v>
      </c>
      <c r="G159" s="17">
        <f>'№ 7 ведом'!H125</f>
        <v>0</v>
      </c>
    </row>
    <row r="160" spans="1:7" x14ac:dyDescent="0.25">
      <c r="A160" s="45" t="s">
        <v>6</v>
      </c>
      <c r="B160" s="45" t="s">
        <v>66</v>
      </c>
      <c r="C160" s="45" t="s">
        <v>66</v>
      </c>
      <c r="D160" s="63" t="s">
        <v>89</v>
      </c>
      <c r="E160" s="17">
        <f>E161</f>
        <v>100711.6</v>
      </c>
      <c r="F160" s="17">
        <f t="shared" ref="F160:G160" si="55">F161</f>
        <v>99954.10000000002</v>
      </c>
      <c r="G160" s="17">
        <f t="shared" si="55"/>
        <v>82380.3</v>
      </c>
    </row>
    <row r="161" spans="1:7" ht="46.8" x14ac:dyDescent="0.25">
      <c r="A161" s="45" t="s">
        <v>6</v>
      </c>
      <c r="B161" s="46">
        <v>1400000000</v>
      </c>
      <c r="C161" s="45"/>
      <c r="D161" s="57" t="s">
        <v>202</v>
      </c>
      <c r="E161" s="17">
        <f>E162+E187</f>
        <v>100711.6</v>
      </c>
      <c r="F161" s="17">
        <f>F162+F187</f>
        <v>99954.10000000002</v>
      </c>
      <c r="G161" s="17">
        <f>G162+G187</f>
        <v>82380.3</v>
      </c>
    </row>
    <row r="162" spans="1:7" x14ac:dyDescent="0.25">
      <c r="A162" s="45" t="s">
        <v>6</v>
      </c>
      <c r="B162" s="46">
        <v>1410000000</v>
      </c>
      <c r="C162" s="45"/>
      <c r="D162" s="63" t="s">
        <v>128</v>
      </c>
      <c r="E162" s="17">
        <f>E163+E167+E177</f>
        <v>94046.5</v>
      </c>
      <c r="F162" s="17">
        <f t="shared" ref="F162:G162" si="56">F163+F167+F177</f>
        <v>93289.000000000015</v>
      </c>
      <c r="G162" s="17">
        <f t="shared" si="56"/>
        <v>75721.3</v>
      </c>
    </row>
    <row r="163" spans="1:7" x14ac:dyDescent="0.25">
      <c r="A163" s="45" t="s">
        <v>6</v>
      </c>
      <c r="B163" s="46">
        <v>1410100000</v>
      </c>
      <c r="C163" s="25"/>
      <c r="D163" s="63" t="s">
        <v>203</v>
      </c>
      <c r="E163" s="17">
        <f>E164</f>
        <v>26860.400000000001</v>
      </c>
      <c r="F163" s="17">
        <f t="shared" ref="F163:G165" si="57">F164</f>
        <v>27934.799999999999</v>
      </c>
      <c r="G163" s="17">
        <f t="shared" si="57"/>
        <v>21147.4</v>
      </c>
    </row>
    <row r="164" spans="1:7" ht="31.2" x14ac:dyDescent="0.25">
      <c r="A164" s="45" t="s">
        <v>6</v>
      </c>
      <c r="B164" s="45">
        <v>1410120100</v>
      </c>
      <c r="C164" s="45"/>
      <c r="D164" s="63" t="s">
        <v>129</v>
      </c>
      <c r="E164" s="17">
        <f>E165</f>
        <v>26860.400000000001</v>
      </c>
      <c r="F164" s="17">
        <f t="shared" si="57"/>
        <v>27934.799999999999</v>
      </c>
      <c r="G164" s="17">
        <f t="shared" si="57"/>
        <v>21147.4</v>
      </c>
    </row>
    <row r="165" spans="1:7" ht="31.2" x14ac:dyDescent="0.25">
      <c r="A165" s="45" t="s">
        <v>6</v>
      </c>
      <c r="B165" s="45">
        <v>1410120100</v>
      </c>
      <c r="C165" s="46" t="s">
        <v>69</v>
      </c>
      <c r="D165" s="57" t="s">
        <v>95</v>
      </c>
      <c r="E165" s="17">
        <f>E166</f>
        <v>26860.400000000001</v>
      </c>
      <c r="F165" s="17">
        <f t="shared" si="57"/>
        <v>27934.799999999999</v>
      </c>
      <c r="G165" s="17">
        <f t="shared" si="57"/>
        <v>21147.4</v>
      </c>
    </row>
    <row r="166" spans="1:7" ht="31.2" x14ac:dyDescent="0.25">
      <c r="A166" s="45" t="s">
        <v>6</v>
      </c>
      <c r="B166" s="45">
        <v>1410120100</v>
      </c>
      <c r="C166" s="45">
        <v>240</v>
      </c>
      <c r="D166" s="57" t="s">
        <v>254</v>
      </c>
      <c r="E166" s="17">
        <f>'№ 7 ведом'!F132</f>
        <v>26860.400000000001</v>
      </c>
      <c r="F166" s="17">
        <f>'№ 7 ведом'!G132</f>
        <v>27934.799999999999</v>
      </c>
      <c r="G166" s="17">
        <f>'№ 7 ведом'!H132</f>
        <v>21147.4</v>
      </c>
    </row>
    <row r="167" spans="1:7" ht="46.8" x14ac:dyDescent="0.25">
      <c r="A167" s="45" t="s">
        <v>6</v>
      </c>
      <c r="B167" s="46">
        <v>1410200000</v>
      </c>
      <c r="C167" s="45"/>
      <c r="D167" s="63" t="s">
        <v>204</v>
      </c>
      <c r="E167" s="17">
        <f>E171+E168+E174</f>
        <v>59048.2</v>
      </c>
      <c r="F167" s="17">
        <f t="shared" ref="F167:G167" si="58">F171+F168+F174</f>
        <v>58311.600000000006</v>
      </c>
      <c r="G167" s="17">
        <f t="shared" si="58"/>
        <v>48981.7</v>
      </c>
    </row>
    <row r="168" spans="1:7" ht="31.2" x14ac:dyDescent="0.25">
      <c r="A168" s="106" t="s">
        <v>6</v>
      </c>
      <c r="B168" s="106">
        <v>1410211050</v>
      </c>
      <c r="C168" s="106"/>
      <c r="D168" s="107" t="s">
        <v>289</v>
      </c>
      <c r="E168" s="17">
        <f>E169</f>
        <v>46381.1</v>
      </c>
      <c r="F168" s="17">
        <f t="shared" ref="F168:G169" si="59">F169</f>
        <v>46649.3</v>
      </c>
      <c r="G168" s="17">
        <f t="shared" si="59"/>
        <v>48981.7</v>
      </c>
    </row>
    <row r="169" spans="1:7" ht="31.2" x14ac:dyDescent="0.25">
      <c r="A169" s="106" t="s">
        <v>6</v>
      </c>
      <c r="B169" s="106">
        <v>1410211050</v>
      </c>
      <c r="C169" s="108" t="s">
        <v>69</v>
      </c>
      <c r="D169" s="107" t="s">
        <v>95</v>
      </c>
      <c r="E169" s="17">
        <f>E170</f>
        <v>46381.1</v>
      </c>
      <c r="F169" s="17">
        <f t="shared" si="59"/>
        <v>46649.3</v>
      </c>
      <c r="G169" s="17">
        <f t="shared" si="59"/>
        <v>48981.7</v>
      </c>
    </row>
    <row r="170" spans="1:7" ht="31.2" x14ac:dyDescent="0.25">
      <c r="A170" s="106" t="s">
        <v>6</v>
      </c>
      <c r="B170" s="106">
        <v>1410211050</v>
      </c>
      <c r="C170" s="106">
        <v>240</v>
      </c>
      <c r="D170" s="107" t="s">
        <v>254</v>
      </c>
      <c r="E170" s="17">
        <f>'№ 7 ведом'!F136</f>
        <v>46381.1</v>
      </c>
      <c r="F170" s="17">
        <f>'№ 7 ведом'!G136</f>
        <v>46649.3</v>
      </c>
      <c r="G170" s="17">
        <f>'№ 7 ведом'!H136</f>
        <v>48981.7</v>
      </c>
    </row>
    <row r="171" spans="1:7" x14ac:dyDescent="0.25">
      <c r="A171" s="92" t="s">
        <v>6</v>
      </c>
      <c r="B171" s="92">
        <v>1410220110</v>
      </c>
      <c r="C171" s="92"/>
      <c r="D171" s="74" t="s">
        <v>276</v>
      </c>
      <c r="E171" s="17">
        <f>E172</f>
        <v>1071.8</v>
      </c>
      <c r="F171" s="17">
        <f t="shared" ref="F171:G172" si="60">F172</f>
        <v>0</v>
      </c>
      <c r="G171" s="17">
        <f t="shared" si="60"/>
        <v>0</v>
      </c>
    </row>
    <row r="172" spans="1:7" ht="31.2" x14ac:dyDescent="0.25">
      <c r="A172" s="92" t="s">
        <v>6</v>
      </c>
      <c r="B172" s="92">
        <v>1410220110</v>
      </c>
      <c r="C172" s="94" t="s">
        <v>69</v>
      </c>
      <c r="D172" s="74" t="s">
        <v>95</v>
      </c>
      <c r="E172" s="17">
        <f>E173</f>
        <v>1071.8</v>
      </c>
      <c r="F172" s="17">
        <f t="shared" si="60"/>
        <v>0</v>
      </c>
      <c r="G172" s="17">
        <f t="shared" si="60"/>
        <v>0</v>
      </c>
    </row>
    <row r="173" spans="1:7" ht="31.2" x14ac:dyDescent="0.25">
      <c r="A173" s="92" t="s">
        <v>6</v>
      </c>
      <c r="B173" s="92">
        <v>1410220110</v>
      </c>
      <c r="C173" s="92">
        <v>240</v>
      </c>
      <c r="D173" s="74" t="s">
        <v>254</v>
      </c>
      <c r="E173" s="17">
        <f>'№ 7 ведом'!F139</f>
        <v>1071.8</v>
      </c>
      <c r="F173" s="17">
        <f>'№ 7 ведом'!G139</f>
        <v>0</v>
      </c>
      <c r="G173" s="17">
        <f>'№ 7 ведом'!H139</f>
        <v>0</v>
      </c>
    </row>
    <row r="174" spans="1:7" ht="31.2" x14ac:dyDescent="0.25">
      <c r="A174" s="127" t="s">
        <v>6</v>
      </c>
      <c r="B174" s="127" t="s">
        <v>313</v>
      </c>
      <c r="C174" s="127"/>
      <c r="D174" s="128" t="s">
        <v>314</v>
      </c>
      <c r="E174" s="17">
        <f>E175</f>
        <v>11595.3</v>
      </c>
      <c r="F174" s="17">
        <f t="shared" ref="F174:G175" si="61">F175</f>
        <v>11662.3</v>
      </c>
      <c r="G174" s="17">
        <f t="shared" si="61"/>
        <v>0</v>
      </c>
    </row>
    <row r="175" spans="1:7" ht="31.2" x14ac:dyDescent="0.25">
      <c r="A175" s="127" t="s">
        <v>6</v>
      </c>
      <c r="B175" s="127" t="s">
        <v>313</v>
      </c>
      <c r="C175" s="129" t="s">
        <v>69</v>
      </c>
      <c r="D175" s="128" t="s">
        <v>95</v>
      </c>
      <c r="E175" s="17">
        <f>E176</f>
        <v>11595.3</v>
      </c>
      <c r="F175" s="17">
        <f t="shared" si="61"/>
        <v>11662.3</v>
      </c>
      <c r="G175" s="17">
        <f t="shared" si="61"/>
        <v>0</v>
      </c>
    </row>
    <row r="176" spans="1:7" ht="31.2" x14ac:dyDescent="0.25">
      <c r="A176" s="127" t="s">
        <v>6</v>
      </c>
      <c r="B176" s="127" t="s">
        <v>313</v>
      </c>
      <c r="C176" s="127">
        <v>240</v>
      </c>
      <c r="D176" s="128" t="s">
        <v>254</v>
      </c>
      <c r="E176" s="17">
        <f>'№ 7 ведом'!F142</f>
        <v>11595.3</v>
      </c>
      <c r="F176" s="17">
        <f>'№ 7 ведом'!G142</f>
        <v>11662.3</v>
      </c>
      <c r="G176" s="17">
        <f>'№ 7 ведом'!H142</f>
        <v>0</v>
      </c>
    </row>
    <row r="177" spans="1:7" ht="46.8" x14ac:dyDescent="0.25">
      <c r="A177" s="106" t="s">
        <v>6</v>
      </c>
      <c r="B177" s="106">
        <v>1410300000</v>
      </c>
      <c r="C177" s="106"/>
      <c r="D177" s="107" t="s">
        <v>278</v>
      </c>
      <c r="E177" s="17">
        <f>E178+E184+E181</f>
        <v>8137.9</v>
      </c>
      <c r="F177" s="17">
        <f t="shared" ref="F177:G177" si="62">F178+F184+F181</f>
        <v>7042.5999999999995</v>
      </c>
      <c r="G177" s="17">
        <f t="shared" si="62"/>
        <v>5592.2</v>
      </c>
    </row>
    <row r="178" spans="1:7" ht="46.8" x14ac:dyDescent="0.25">
      <c r="A178" s="106" t="s">
        <v>6</v>
      </c>
      <c r="B178" s="106">
        <v>1410311020</v>
      </c>
      <c r="C178" s="106"/>
      <c r="D178" s="107" t="s">
        <v>290</v>
      </c>
      <c r="E178" s="17">
        <f>E179</f>
        <v>5279.2</v>
      </c>
      <c r="F178" s="17">
        <f t="shared" ref="F178:G179" si="63">F179</f>
        <v>5490.4</v>
      </c>
      <c r="G178" s="17">
        <f t="shared" si="63"/>
        <v>5592.2</v>
      </c>
    </row>
    <row r="179" spans="1:7" ht="31.2" x14ac:dyDescent="0.25">
      <c r="A179" s="106" t="s">
        <v>6</v>
      </c>
      <c r="B179" s="106">
        <v>1410311020</v>
      </c>
      <c r="C179" s="108" t="s">
        <v>69</v>
      </c>
      <c r="D179" s="107" t="s">
        <v>95</v>
      </c>
      <c r="E179" s="17">
        <f>E180</f>
        <v>5279.2</v>
      </c>
      <c r="F179" s="17">
        <f t="shared" si="63"/>
        <v>5490.4</v>
      </c>
      <c r="G179" s="17">
        <f t="shared" si="63"/>
        <v>5592.2</v>
      </c>
    </row>
    <row r="180" spans="1:7" ht="31.2" x14ac:dyDescent="0.25">
      <c r="A180" s="106" t="s">
        <v>6</v>
      </c>
      <c r="B180" s="106">
        <v>1410311020</v>
      </c>
      <c r="C180" s="106">
        <v>240</v>
      </c>
      <c r="D180" s="107" t="s">
        <v>254</v>
      </c>
      <c r="E180" s="17">
        <f>'№ 7 ведом'!F146</f>
        <v>5279.2</v>
      </c>
      <c r="F180" s="17">
        <f>'№ 7 ведом'!G146</f>
        <v>5490.4</v>
      </c>
      <c r="G180" s="17">
        <f>'№ 7 ведом'!H146</f>
        <v>5592.2</v>
      </c>
    </row>
    <row r="181" spans="1:7" x14ac:dyDescent="0.25">
      <c r="A181" s="170" t="s">
        <v>6</v>
      </c>
      <c r="B181" s="170">
        <v>1410320110</v>
      </c>
      <c r="C181" s="170"/>
      <c r="D181" s="74" t="s">
        <v>276</v>
      </c>
      <c r="E181" s="17">
        <f>E182</f>
        <v>14</v>
      </c>
      <c r="F181" s="17">
        <f t="shared" ref="F181:G182" si="64">F182</f>
        <v>0</v>
      </c>
      <c r="G181" s="17">
        <f t="shared" si="64"/>
        <v>0</v>
      </c>
    </row>
    <row r="182" spans="1:7" ht="31.2" x14ac:dyDescent="0.25">
      <c r="A182" s="170" t="s">
        <v>6</v>
      </c>
      <c r="B182" s="170">
        <v>1410320110</v>
      </c>
      <c r="C182" s="171" t="s">
        <v>69</v>
      </c>
      <c r="D182" s="74" t="s">
        <v>95</v>
      </c>
      <c r="E182" s="17">
        <f>E183</f>
        <v>14</v>
      </c>
      <c r="F182" s="17">
        <f t="shared" si="64"/>
        <v>0</v>
      </c>
      <c r="G182" s="17">
        <f t="shared" si="64"/>
        <v>0</v>
      </c>
    </row>
    <row r="183" spans="1:7" ht="31.2" x14ac:dyDescent="0.25">
      <c r="A183" s="170" t="s">
        <v>6</v>
      </c>
      <c r="B183" s="170">
        <v>1410320110</v>
      </c>
      <c r="C183" s="170">
        <v>240</v>
      </c>
      <c r="D183" s="74" t="s">
        <v>254</v>
      </c>
      <c r="E183" s="17">
        <f>'№ 7 ведом'!F149</f>
        <v>14</v>
      </c>
      <c r="F183" s="17">
        <f>'№ 7 ведом'!G149</f>
        <v>0</v>
      </c>
      <c r="G183" s="17">
        <f>'№ 7 ведом'!H149</f>
        <v>0</v>
      </c>
    </row>
    <row r="184" spans="1:7" ht="46.8" x14ac:dyDescent="0.25">
      <c r="A184" s="127" t="s">
        <v>6</v>
      </c>
      <c r="B184" s="127" t="s">
        <v>315</v>
      </c>
      <c r="C184" s="127"/>
      <c r="D184" s="128" t="s">
        <v>316</v>
      </c>
      <c r="E184" s="17">
        <f>E185</f>
        <v>2844.7</v>
      </c>
      <c r="F184" s="17">
        <f t="shared" ref="F184:G185" si="65">F185</f>
        <v>1552.2</v>
      </c>
      <c r="G184" s="17">
        <f t="shared" si="65"/>
        <v>0</v>
      </c>
    </row>
    <row r="185" spans="1:7" ht="31.2" x14ac:dyDescent="0.25">
      <c r="A185" s="127" t="s">
        <v>6</v>
      </c>
      <c r="B185" s="127" t="s">
        <v>315</v>
      </c>
      <c r="C185" s="129" t="s">
        <v>69</v>
      </c>
      <c r="D185" s="128" t="s">
        <v>95</v>
      </c>
      <c r="E185" s="17">
        <f>E186</f>
        <v>2844.7</v>
      </c>
      <c r="F185" s="17">
        <f t="shared" si="65"/>
        <v>1552.2</v>
      </c>
      <c r="G185" s="17">
        <f t="shared" si="65"/>
        <v>0</v>
      </c>
    </row>
    <row r="186" spans="1:7" ht="31.2" x14ac:dyDescent="0.25">
      <c r="A186" s="127" t="s">
        <v>6</v>
      </c>
      <c r="B186" s="127" t="s">
        <v>315</v>
      </c>
      <c r="C186" s="127">
        <v>240</v>
      </c>
      <c r="D186" s="128" t="s">
        <v>254</v>
      </c>
      <c r="E186" s="17">
        <f>'№ 7 ведом'!F152</f>
        <v>2844.7</v>
      </c>
      <c r="F186" s="17">
        <f>'№ 7 ведом'!G152</f>
        <v>1552.2</v>
      </c>
      <c r="G186" s="17">
        <f>'№ 7 ведом'!H152</f>
        <v>0</v>
      </c>
    </row>
    <row r="187" spans="1:7" x14ac:dyDescent="0.25">
      <c r="A187" s="45" t="s">
        <v>6</v>
      </c>
      <c r="B187" s="46">
        <v>1420000000</v>
      </c>
      <c r="C187" s="45"/>
      <c r="D187" s="63" t="s">
        <v>130</v>
      </c>
      <c r="E187" s="17">
        <f>E188+E192</f>
        <v>6665.1</v>
      </c>
      <c r="F187" s="17">
        <f t="shared" ref="F187:G187" si="66">F188+F192</f>
        <v>6665.1</v>
      </c>
      <c r="G187" s="17">
        <f t="shared" si="66"/>
        <v>6659</v>
      </c>
    </row>
    <row r="188" spans="1:7" ht="31.2" x14ac:dyDescent="0.25">
      <c r="A188" s="45" t="s">
        <v>6</v>
      </c>
      <c r="B188" s="46">
        <v>1420100000</v>
      </c>
      <c r="C188" s="45"/>
      <c r="D188" s="63" t="s">
        <v>205</v>
      </c>
      <c r="E188" s="17">
        <f>E189</f>
        <v>3500</v>
      </c>
      <c r="F188" s="17">
        <f t="shared" ref="F188:G188" si="67">F189</f>
        <v>3500</v>
      </c>
      <c r="G188" s="17">
        <f t="shared" si="67"/>
        <v>3500</v>
      </c>
    </row>
    <row r="189" spans="1:7" x14ac:dyDescent="0.25">
      <c r="A189" s="45" t="s">
        <v>6</v>
      </c>
      <c r="B189" s="45">
        <v>1420120120</v>
      </c>
      <c r="C189" s="45"/>
      <c r="D189" s="63" t="s">
        <v>131</v>
      </c>
      <c r="E189" s="17">
        <f>E190</f>
        <v>3500</v>
      </c>
      <c r="F189" s="17">
        <f t="shared" ref="F189:G190" si="68">F190</f>
        <v>3500</v>
      </c>
      <c r="G189" s="17">
        <f t="shared" si="68"/>
        <v>3500</v>
      </c>
    </row>
    <row r="190" spans="1:7" ht="31.2" x14ac:dyDescent="0.25">
      <c r="A190" s="45" t="s">
        <v>6</v>
      </c>
      <c r="B190" s="45">
        <v>1420120120</v>
      </c>
      <c r="C190" s="46" t="s">
        <v>69</v>
      </c>
      <c r="D190" s="57" t="s">
        <v>95</v>
      </c>
      <c r="E190" s="17">
        <f>E191</f>
        <v>3500</v>
      </c>
      <c r="F190" s="17">
        <f t="shared" si="68"/>
        <v>3500</v>
      </c>
      <c r="G190" s="17">
        <f t="shared" si="68"/>
        <v>3500</v>
      </c>
    </row>
    <row r="191" spans="1:7" ht="31.2" x14ac:dyDescent="0.25">
      <c r="A191" s="45" t="s">
        <v>6</v>
      </c>
      <c r="B191" s="45">
        <v>1420120120</v>
      </c>
      <c r="C191" s="45">
        <v>240</v>
      </c>
      <c r="D191" s="57" t="s">
        <v>254</v>
      </c>
      <c r="E191" s="17">
        <f>'№ 7 ведом'!F157</f>
        <v>3500</v>
      </c>
      <c r="F191" s="17">
        <f>'№ 7 ведом'!G157</f>
        <v>3500</v>
      </c>
      <c r="G191" s="17">
        <f>'№ 7 ведом'!H157</f>
        <v>3500</v>
      </c>
    </row>
    <row r="192" spans="1:7" ht="46.8" x14ac:dyDescent="0.25">
      <c r="A192" s="106" t="s">
        <v>6</v>
      </c>
      <c r="B192" s="106" t="s">
        <v>291</v>
      </c>
      <c r="C192" s="106"/>
      <c r="D192" s="107" t="s">
        <v>292</v>
      </c>
      <c r="E192" s="17">
        <f>E193+E196</f>
        <v>3165.1</v>
      </c>
      <c r="F192" s="17">
        <f t="shared" ref="F192:G192" si="69">F193+F196</f>
        <v>3165.1</v>
      </c>
      <c r="G192" s="17">
        <f t="shared" si="69"/>
        <v>3159</v>
      </c>
    </row>
    <row r="193" spans="1:7" ht="62.4" x14ac:dyDescent="0.25">
      <c r="A193" s="106" t="s">
        <v>6</v>
      </c>
      <c r="B193" s="106" t="s">
        <v>293</v>
      </c>
      <c r="C193" s="106"/>
      <c r="D193" s="107" t="s">
        <v>294</v>
      </c>
      <c r="E193" s="17">
        <f>E194</f>
        <v>2532.1</v>
      </c>
      <c r="F193" s="17">
        <f t="shared" ref="F193:G194" si="70">F194</f>
        <v>2532.1</v>
      </c>
      <c r="G193" s="17">
        <f t="shared" si="70"/>
        <v>2526</v>
      </c>
    </row>
    <row r="194" spans="1:7" ht="31.2" x14ac:dyDescent="0.25">
      <c r="A194" s="106" t="s">
        <v>6</v>
      </c>
      <c r="B194" s="106" t="s">
        <v>293</v>
      </c>
      <c r="C194" s="108" t="s">
        <v>69</v>
      </c>
      <c r="D194" s="107" t="s">
        <v>95</v>
      </c>
      <c r="E194" s="17">
        <f>E195</f>
        <v>2532.1</v>
      </c>
      <c r="F194" s="17">
        <f t="shared" si="70"/>
        <v>2532.1</v>
      </c>
      <c r="G194" s="17">
        <f t="shared" si="70"/>
        <v>2526</v>
      </c>
    </row>
    <row r="195" spans="1:7" ht="31.2" x14ac:dyDescent="0.25">
      <c r="A195" s="106" t="s">
        <v>6</v>
      </c>
      <c r="B195" s="106" t="s">
        <v>293</v>
      </c>
      <c r="C195" s="106">
        <v>240</v>
      </c>
      <c r="D195" s="107" t="s">
        <v>254</v>
      </c>
      <c r="E195" s="17">
        <f>'№ 7 ведом'!F161</f>
        <v>2532.1</v>
      </c>
      <c r="F195" s="17">
        <f>'№ 7 ведом'!G161</f>
        <v>2532.1</v>
      </c>
      <c r="G195" s="17">
        <f>'№ 7 ведом'!H161</f>
        <v>2526</v>
      </c>
    </row>
    <row r="196" spans="1:7" ht="46.8" x14ac:dyDescent="0.25">
      <c r="A196" s="92" t="s">
        <v>6</v>
      </c>
      <c r="B196" s="105" t="s">
        <v>281</v>
      </c>
      <c r="C196" s="92"/>
      <c r="D196" s="93" t="s">
        <v>277</v>
      </c>
      <c r="E196" s="17">
        <f>E197</f>
        <v>633</v>
      </c>
      <c r="F196" s="17">
        <f t="shared" ref="F196:G197" si="71">F197</f>
        <v>633</v>
      </c>
      <c r="G196" s="17">
        <f t="shared" si="71"/>
        <v>633</v>
      </c>
    </row>
    <row r="197" spans="1:7" ht="31.2" x14ac:dyDescent="0.25">
      <c r="A197" s="92" t="s">
        <v>6</v>
      </c>
      <c r="B197" s="105" t="s">
        <v>281</v>
      </c>
      <c r="C197" s="94" t="s">
        <v>69</v>
      </c>
      <c r="D197" s="93" t="s">
        <v>95</v>
      </c>
      <c r="E197" s="17">
        <f>E198</f>
        <v>633</v>
      </c>
      <c r="F197" s="17">
        <f t="shared" si="71"/>
        <v>633</v>
      </c>
      <c r="G197" s="17">
        <f t="shared" si="71"/>
        <v>633</v>
      </c>
    </row>
    <row r="198" spans="1:7" ht="31.2" x14ac:dyDescent="0.25">
      <c r="A198" s="92" t="s">
        <v>6</v>
      </c>
      <c r="B198" s="105" t="s">
        <v>281</v>
      </c>
      <c r="C198" s="92">
        <v>240</v>
      </c>
      <c r="D198" s="93" t="s">
        <v>254</v>
      </c>
      <c r="E198" s="17">
        <f>'№ 7 ведом'!F164</f>
        <v>633</v>
      </c>
      <c r="F198" s="17">
        <f>'№ 7 ведом'!G164</f>
        <v>633</v>
      </c>
      <c r="G198" s="17">
        <f>'№ 7 ведом'!H164</f>
        <v>633</v>
      </c>
    </row>
    <row r="199" spans="1:7" x14ac:dyDescent="0.25">
      <c r="A199" s="45" t="s">
        <v>48</v>
      </c>
      <c r="B199" s="45" t="s">
        <v>66</v>
      </c>
      <c r="C199" s="45" t="s">
        <v>66</v>
      </c>
      <c r="D199" s="63" t="s">
        <v>26</v>
      </c>
      <c r="E199" s="17">
        <f t="shared" ref="E199:G204" si="72">E200</f>
        <v>540.5</v>
      </c>
      <c r="F199" s="17">
        <f t="shared" si="72"/>
        <v>300</v>
      </c>
      <c r="G199" s="17">
        <f t="shared" si="72"/>
        <v>0</v>
      </c>
    </row>
    <row r="200" spans="1:7" ht="46.8" x14ac:dyDescent="0.25">
      <c r="A200" s="45" t="s">
        <v>48</v>
      </c>
      <c r="B200" s="46">
        <v>1600000000</v>
      </c>
      <c r="C200" s="25"/>
      <c r="D200" s="57" t="s">
        <v>116</v>
      </c>
      <c r="E200" s="17">
        <f>E201+E206</f>
        <v>540.5</v>
      </c>
      <c r="F200" s="17">
        <f>F201+F206</f>
        <v>300</v>
      </c>
      <c r="G200" s="17">
        <f>G201+G206</f>
        <v>0</v>
      </c>
    </row>
    <row r="201" spans="1:7" ht="31.2" x14ac:dyDescent="0.25">
      <c r="A201" s="45" t="s">
        <v>48</v>
      </c>
      <c r="B201" s="46">
        <v>1610000000</v>
      </c>
      <c r="C201" s="45"/>
      <c r="D201" s="63" t="s">
        <v>232</v>
      </c>
      <c r="E201" s="17">
        <f>E202</f>
        <v>240.5</v>
      </c>
      <c r="F201" s="17">
        <f t="shared" ref="F201:G201" si="73">F202</f>
        <v>0</v>
      </c>
      <c r="G201" s="17">
        <f t="shared" si="73"/>
        <v>0</v>
      </c>
    </row>
    <row r="202" spans="1:7" ht="46.8" x14ac:dyDescent="0.25">
      <c r="A202" s="233" t="s">
        <v>48</v>
      </c>
      <c r="B202" s="235">
        <v>1610500000</v>
      </c>
      <c r="C202" s="233"/>
      <c r="D202" s="234" t="s">
        <v>420</v>
      </c>
      <c r="E202" s="17">
        <f t="shared" si="72"/>
        <v>240.5</v>
      </c>
      <c r="F202" s="17">
        <f t="shared" si="72"/>
        <v>0</v>
      </c>
      <c r="G202" s="17">
        <f t="shared" si="72"/>
        <v>0</v>
      </c>
    </row>
    <row r="203" spans="1:7" ht="31.2" x14ac:dyDescent="0.25">
      <c r="A203" s="233" t="s">
        <v>48</v>
      </c>
      <c r="B203" s="235">
        <v>1610520400</v>
      </c>
      <c r="C203" s="233"/>
      <c r="D203" s="234" t="s">
        <v>421</v>
      </c>
      <c r="E203" s="17">
        <f t="shared" si="72"/>
        <v>240.5</v>
      </c>
      <c r="F203" s="17">
        <f t="shared" si="72"/>
        <v>0</v>
      </c>
      <c r="G203" s="17">
        <f t="shared" si="72"/>
        <v>0</v>
      </c>
    </row>
    <row r="204" spans="1:7" ht="31.2" x14ac:dyDescent="0.25">
      <c r="A204" s="233" t="s">
        <v>48</v>
      </c>
      <c r="B204" s="235">
        <v>1610520400</v>
      </c>
      <c r="C204" s="235" t="s">
        <v>97</v>
      </c>
      <c r="D204" s="234" t="s">
        <v>98</v>
      </c>
      <c r="E204" s="17">
        <f t="shared" si="72"/>
        <v>240.5</v>
      </c>
      <c r="F204" s="17">
        <f t="shared" si="72"/>
        <v>0</v>
      </c>
      <c r="G204" s="17">
        <f t="shared" si="72"/>
        <v>0</v>
      </c>
    </row>
    <row r="205" spans="1:7" x14ac:dyDescent="0.25">
      <c r="A205" s="233" t="s">
        <v>48</v>
      </c>
      <c r="B205" s="235">
        <v>1610520400</v>
      </c>
      <c r="C205" s="233">
        <v>610</v>
      </c>
      <c r="D205" s="234" t="s">
        <v>106</v>
      </c>
      <c r="E205" s="17">
        <f>'№ 7 ведом'!F171</f>
        <v>240.5</v>
      </c>
      <c r="F205" s="17">
        <f>'№ 7 ведом'!G171</f>
        <v>0</v>
      </c>
      <c r="G205" s="17">
        <f>'№ 7 ведом'!H171</f>
        <v>0</v>
      </c>
    </row>
    <row r="206" spans="1:7" ht="31.2" x14ac:dyDescent="0.25">
      <c r="A206" s="46" t="s">
        <v>48</v>
      </c>
      <c r="B206" s="46">
        <v>1620000000</v>
      </c>
      <c r="C206" s="46"/>
      <c r="D206" s="57" t="s">
        <v>109</v>
      </c>
      <c r="E206" s="17">
        <f t="shared" ref="E206:G209" si="74">E207</f>
        <v>300</v>
      </c>
      <c r="F206" s="17">
        <f t="shared" si="74"/>
        <v>300</v>
      </c>
      <c r="G206" s="17">
        <f t="shared" si="74"/>
        <v>0</v>
      </c>
    </row>
    <row r="207" spans="1:7" x14ac:dyDescent="0.25">
      <c r="A207" s="46" t="s">
        <v>48</v>
      </c>
      <c r="B207" s="46">
        <v>1620100000</v>
      </c>
      <c r="C207" s="46"/>
      <c r="D207" s="57" t="s">
        <v>110</v>
      </c>
      <c r="E207" s="17">
        <f t="shared" si="74"/>
        <v>300</v>
      </c>
      <c r="F207" s="17">
        <f t="shared" si="74"/>
        <v>300</v>
      </c>
      <c r="G207" s="17">
        <f t="shared" si="74"/>
        <v>0</v>
      </c>
    </row>
    <row r="208" spans="1:7" ht="31.2" x14ac:dyDescent="0.25">
      <c r="A208" s="46" t="s">
        <v>48</v>
      </c>
      <c r="B208" s="46">
        <v>1620120240</v>
      </c>
      <c r="C208" s="46"/>
      <c r="D208" s="57" t="s">
        <v>113</v>
      </c>
      <c r="E208" s="17">
        <f t="shared" si="74"/>
        <v>300</v>
      </c>
      <c r="F208" s="17">
        <f t="shared" si="74"/>
        <v>300</v>
      </c>
      <c r="G208" s="17">
        <f t="shared" si="74"/>
        <v>0</v>
      </c>
    </row>
    <row r="209" spans="1:7" ht="31.2" x14ac:dyDescent="0.25">
      <c r="A209" s="46" t="s">
        <v>48</v>
      </c>
      <c r="B209" s="46">
        <v>1620120240</v>
      </c>
      <c r="C209" s="46" t="s">
        <v>69</v>
      </c>
      <c r="D209" s="57" t="s">
        <v>95</v>
      </c>
      <c r="E209" s="17">
        <f t="shared" si="74"/>
        <v>300</v>
      </c>
      <c r="F209" s="17">
        <f t="shared" si="74"/>
        <v>300</v>
      </c>
      <c r="G209" s="17">
        <f t="shared" si="74"/>
        <v>0</v>
      </c>
    </row>
    <row r="210" spans="1:7" ht="31.2" x14ac:dyDescent="0.25">
      <c r="A210" s="46" t="s">
        <v>48</v>
      </c>
      <c r="B210" s="46">
        <v>1620120240</v>
      </c>
      <c r="C210" s="45">
        <v>240</v>
      </c>
      <c r="D210" s="57" t="s">
        <v>254</v>
      </c>
      <c r="E210" s="17">
        <f>'№ 7 ведом'!F461</f>
        <v>300</v>
      </c>
      <c r="F210" s="17">
        <f>'№ 7 ведом'!G461</f>
        <v>300</v>
      </c>
      <c r="G210" s="17">
        <f>'№ 7 ведом'!H461</f>
        <v>0</v>
      </c>
    </row>
    <row r="211" spans="1:7" x14ac:dyDescent="0.25">
      <c r="A211" s="4" t="s">
        <v>57</v>
      </c>
      <c r="B211" s="4" t="s">
        <v>66</v>
      </c>
      <c r="C211" s="4" t="s">
        <v>66</v>
      </c>
      <c r="D211" s="20" t="s">
        <v>27</v>
      </c>
      <c r="E211" s="6">
        <f>E212+E235+E219</f>
        <v>63605.3</v>
      </c>
      <c r="F211" s="6">
        <f>F212+F235+F219</f>
        <v>108208.90000000001</v>
      </c>
      <c r="G211" s="6">
        <f>G212+G235+G219</f>
        <v>109250.30000000002</v>
      </c>
    </row>
    <row r="212" spans="1:7" x14ac:dyDescent="0.25">
      <c r="A212" s="46" t="s">
        <v>4</v>
      </c>
      <c r="B212" s="46" t="s">
        <v>66</v>
      </c>
      <c r="C212" s="46" t="s">
        <v>66</v>
      </c>
      <c r="D212" s="57" t="s">
        <v>5</v>
      </c>
      <c r="E212" s="17">
        <f t="shared" ref="E212:G217" si="75">E213</f>
        <v>2221.4</v>
      </c>
      <c r="F212" s="17">
        <f t="shared" si="75"/>
        <v>2165.1</v>
      </c>
      <c r="G212" s="17">
        <f t="shared" si="75"/>
        <v>1818.4</v>
      </c>
    </row>
    <row r="213" spans="1:7" ht="46.8" x14ac:dyDescent="0.25">
      <c r="A213" s="46" t="s">
        <v>4</v>
      </c>
      <c r="B213" s="46">
        <v>1600000000</v>
      </c>
      <c r="C213" s="46"/>
      <c r="D213" s="57" t="s">
        <v>116</v>
      </c>
      <c r="E213" s="17">
        <f t="shared" si="75"/>
        <v>2221.4</v>
      </c>
      <c r="F213" s="17">
        <f t="shared" si="75"/>
        <v>2165.1</v>
      </c>
      <c r="G213" s="17">
        <f t="shared" si="75"/>
        <v>1818.4</v>
      </c>
    </row>
    <row r="214" spans="1:7" ht="31.2" x14ac:dyDescent="0.25">
      <c r="A214" s="46" t="s">
        <v>4</v>
      </c>
      <c r="B214" s="46">
        <v>1620000000</v>
      </c>
      <c r="C214" s="46"/>
      <c r="D214" s="57" t="s">
        <v>109</v>
      </c>
      <c r="E214" s="17">
        <f t="shared" si="75"/>
        <v>2221.4</v>
      </c>
      <c r="F214" s="17">
        <f t="shared" si="75"/>
        <v>2165.1</v>
      </c>
      <c r="G214" s="17">
        <f t="shared" si="75"/>
        <v>1818.4</v>
      </c>
    </row>
    <row r="215" spans="1:7" x14ac:dyDescent="0.25">
      <c r="A215" s="46" t="s">
        <v>4</v>
      </c>
      <c r="B215" s="46">
        <v>1620100000</v>
      </c>
      <c r="C215" s="46"/>
      <c r="D215" s="57" t="s">
        <v>110</v>
      </c>
      <c r="E215" s="17">
        <f t="shared" si="75"/>
        <v>2221.4</v>
      </c>
      <c r="F215" s="17">
        <f t="shared" si="75"/>
        <v>2165.1</v>
      </c>
      <c r="G215" s="17">
        <f t="shared" si="75"/>
        <v>1818.4</v>
      </c>
    </row>
    <row r="216" spans="1:7" ht="46.8" x14ac:dyDescent="0.25">
      <c r="A216" s="46" t="s">
        <v>4</v>
      </c>
      <c r="B216" s="46">
        <v>1620120230</v>
      </c>
      <c r="C216" s="46"/>
      <c r="D216" s="57" t="s">
        <v>115</v>
      </c>
      <c r="E216" s="17">
        <f t="shared" si="75"/>
        <v>2221.4</v>
      </c>
      <c r="F216" s="17">
        <f t="shared" si="75"/>
        <v>2165.1</v>
      </c>
      <c r="G216" s="17">
        <f t="shared" si="75"/>
        <v>1818.4</v>
      </c>
    </row>
    <row r="217" spans="1:7" ht="31.2" x14ac:dyDescent="0.25">
      <c r="A217" s="46" t="s">
        <v>4</v>
      </c>
      <c r="B217" s="46">
        <v>1620120230</v>
      </c>
      <c r="C217" s="46" t="s">
        <v>69</v>
      </c>
      <c r="D217" s="57" t="s">
        <v>95</v>
      </c>
      <c r="E217" s="17">
        <f t="shared" si="75"/>
        <v>2221.4</v>
      </c>
      <c r="F217" s="17">
        <f t="shared" si="75"/>
        <v>2165.1</v>
      </c>
      <c r="G217" s="17">
        <f t="shared" si="75"/>
        <v>1818.4</v>
      </c>
    </row>
    <row r="218" spans="1:7" ht="31.2" x14ac:dyDescent="0.25">
      <c r="A218" s="46" t="s">
        <v>4</v>
      </c>
      <c r="B218" s="46">
        <v>1620120230</v>
      </c>
      <c r="C218" s="45">
        <v>240</v>
      </c>
      <c r="D218" s="57" t="s">
        <v>254</v>
      </c>
      <c r="E218" s="17">
        <f>'№ 7 ведом'!F469</f>
        <v>2221.4</v>
      </c>
      <c r="F218" s="17">
        <f>'№ 7 ведом'!G469</f>
        <v>2165.1</v>
      </c>
      <c r="G218" s="17">
        <f>'№ 7 ведом'!H469</f>
        <v>1818.4</v>
      </c>
    </row>
    <row r="219" spans="1:7" x14ac:dyDescent="0.25">
      <c r="A219" s="23" t="s">
        <v>283</v>
      </c>
      <c r="B219" s="106"/>
      <c r="C219" s="106"/>
      <c r="D219" s="109" t="s">
        <v>284</v>
      </c>
      <c r="E219" s="17">
        <f>E220+E226</f>
        <v>33544.699999999997</v>
      </c>
      <c r="F219" s="17">
        <f>F220+F226</f>
        <v>95410.200000000012</v>
      </c>
      <c r="G219" s="17">
        <f>G220+G226</f>
        <v>95410.200000000012</v>
      </c>
    </row>
    <row r="220" spans="1:7" ht="46.8" x14ac:dyDescent="0.25">
      <c r="A220" s="23" t="s">
        <v>283</v>
      </c>
      <c r="B220" s="108">
        <v>1400000000</v>
      </c>
      <c r="C220" s="106"/>
      <c r="D220" s="74" t="s">
        <v>202</v>
      </c>
      <c r="E220" s="17">
        <f>E221</f>
        <v>1740.7</v>
      </c>
      <c r="F220" s="17">
        <f t="shared" ref="F220:G221" si="76">F221</f>
        <v>0</v>
      </c>
      <c r="G220" s="17">
        <f t="shared" si="76"/>
        <v>0</v>
      </c>
    </row>
    <row r="221" spans="1:7" x14ac:dyDescent="0.25">
      <c r="A221" s="23" t="s">
        <v>283</v>
      </c>
      <c r="B221" s="108">
        <v>1430000000</v>
      </c>
      <c r="C221" s="106"/>
      <c r="D221" s="8" t="s">
        <v>285</v>
      </c>
      <c r="E221" s="17">
        <f>E222</f>
        <v>1740.7</v>
      </c>
      <c r="F221" s="17">
        <f t="shared" si="76"/>
        <v>0</v>
      </c>
      <c r="G221" s="17">
        <f t="shared" si="76"/>
        <v>0</v>
      </c>
    </row>
    <row r="222" spans="1:7" ht="31.2" x14ac:dyDescent="0.25">
      <c r="A222" s="23" t="s">
        <v>283</v>
      </c>
      <c r="B222" s="106">
        <v>1430100000</v>
      </c>
      <c r="C222" s="106"/>
      <c r="D222" s="8" t="s">
        <v>286</v>
      </c>
      <c r="E222" s="17">
        <f>E223</f>
        <v>1740.7</v>
      </c>
      <c r="F222" s="17">
        <f t="shared" ref="F222:G222" si="77">F223</f>
        <v>0</v>
      </c>
      <c r="G222" s="17">
        <f t="shared" si="77"/>
        <v>0</v>
      </c>
    </row>
    <row r="223" spans="1:7" ht="31.2" x14ac:dyDescent="0.25">
      <c r="A223" s="23" t="s">
        <v>283</v>
      </c>
      <c r="B223" s="233" t="s">
        <v>422</v>
      </c>
      <c r="C223" s="233"/>
      <c r="D223" s="51" t="s">
        <v>423</v>
      </c>
      <c r="E223" s="17">
        <f>E224</f>
        <v>1740.7</v>
      </c>
      <c r="F223" s="17">
        <f t="shared" ref="F223:G224" si="78">F224</f>
        <v>0</v>
      </c>
      <c r="G223" s="17">
        <f t="shared" si="78"/>
        <v>0</v>
      </c>
    </row>
    <row r="224" spans="1:7" ht="31.2" x14ac:dyDescent="0.25">
      <c r="A224" s="23" t="s">
        <v>283</v>
      </c>
      <c r="B224" s="233" t="s">
        <v>422</v>
      </c>
      <c r="C224" s="235" t="s">
        <v>72</v>
      </c>
      <c r="D224" s="74" t="s">
        <v>96</v>
      </c>
      <c r="E224" s="17">
        <f>E225</f>
        <v>1740.7</v>
      </c>
      <c r="F224" s="17">
        <f t="shared" si="78"/>
        <v>0</v>
      </c>
      <c r="G224" s="17">
        <f t="shared" si="78"/>
        <v>0</v>
      </c>
    </row>
    <row r="225" spans="1:7" x14ac:dyDescent="0.25">
      <c r="A225" s="23" t="s">
        <v>283</v>
      </c>
      <c r="B225" s="233" t="s">
        <v>422</v>
      </c>
      <c r="C225" s="235" t="s">
        <v>122</v>
      </c>
      <c r="D225" s="74" t="s">
        <v>123</v>
      </c>
      <c r="E225" s="17">
        <f>'№ 7 ведом'!F179</f>
        <v>1740.7</v>
      </c>
      <c r="F225" s="17">
        <f>'№ 7 ведом'!G179</f>
        <v>0</v>
      </c>
      <c r="G225" s="17">
        <f>'№ 7 ведом'!H179</f>
        <v>0</v>
      </c>
    </row>
    <row r="226" spans="1:7" ht="46.8" x14ac:dyDescent="0.25">
      <c r="A226" s="23" t="s">
        <v>283</v>
      </c>
      <c r="B226" s="120">
        <v>1600000000</v>
      </c>
      <c r="C226" s="120"/>
      <c r="D226" s="119" t="s">
        <v>116</v>
      </c>
      <c r="E226" s="17">
        <f>E227</f>
        <v>31804</v>
      </c>
      <c r="F226" s="17">
        <f t="shared" ref="F226:G233" si="79">F227</f>
        <v>95410.200000000012</v>
      </c>
      <c r="G226" s="17">
        <f t="shared" si="79"/>
        <v>95410.200000000012</v>
      </c>
    </row>
    <row r="227" spans="1:7" ht="31.2" x14ac:dyDescent="0.25">
      <c r="A227" s="23" t="s">
        <v>283</v>
      </c>
      <c r="B227" s="118">
        <v>1610000000</v>
      </c>
      <c r="C227" s="120"/>
      <c r="D227" s="119" t="s">
        <v>232</v>
      </c>
      <c r="E227" s="17">
        <f>E228</f>
        <v>31804</v>
      </c>
      <c r="F227" s="17">
        <f t="shared" si="79"/>
        <v>95410.200000000012</v>
      </c>
      <c r="G227" s="17">
        <f t="shared" si="79"/>
        <v>95410.200000000012</v>
      </c>
    </row>
    <row r="228" spans="1:7" ht="31.2" x14ac:dyDescent="0.25">
      <c r="A228" s="23" t="s">
        <v>283</v>
      </c>
      <c r="B228" s="118">
        <v>1610400000</v>
      </c>
      <c r="C228" s="120"/>
      <c r="D228" s="74" t="s">
        <v>305</v>
      </c>
      <c r="E228" s="17">
        <f>E232+E229</f>
        <v>31804</v>
      </c>
      <c r="F228" s="17">
        <f t="shared" ref="F228:G228" si="80">F232+F229</f>
        <v>95410.200000000012</v>
      </c>
      <c r="G228" s="17">
        <f t="shared" si="80"/>
        <v>95410.200000000012</v>
      </c>
    </row>
    <row r="229" spans="1:7" ht="31.2" x14ac:dyDescent="0.25">
      <c r="A229" s="23" t="s">
        <v>283</v>
      </c>
      <c r="B229" s="124">
        <v>1610411210</v>
      </c>
      <c r="C229" s="125"/>
      <c r="D229" s="74" t="s">
        <v>308</v>
      </c>
      <c r="E229" s="17">
        <f>E230</f>
        <v>31486</v>
      </c>
      <c r="F229" s="17">
        <f t="shared" ref="F229:G230" si="81">F230</f>
        <v>94456.1</v>
      </c>
      <c r="G229" s="17">
        <f t="shared" si="81"/>
        <v>94456.1</v>
      </c>
    </row>
    <row r="230" spans="1:7" ht="31.2" x14ac:dyDescent="0.25">
      <c r="A230" s="23" t="s">
        <v>283</v>
      </c>
      <c r="B230" s="124">
        <v>1610411210</v>
      </c>
      <c r="C230" s="242" t="s">
        <v>72</v>
      </c>
      <c r="D230" s="74" t="s">
        <v>96</v>
      </c>
      <c r="E230" s="17">
        <f>E231</f>
        <v>31486</v>
      </c>
      <c r="F230" s="17">
        <f t="shared" si="81"/>
        <v>94456.1</v>
      </c>
      <c r="G230" s="17">
        <f t="shared" si="81"/>
        <v>94456.1</v>
      </c>
    </row>
    <row r="231" spans="1:7" x14ac:dyDescent="0.25">
      <c r="A231" s="23" t="s">
        <v>283</v>
      </c>
      <c r="B231" s="124">
        <v>1610411210</v>
      </c>
      <c r="C231" s="242" t="s">
        <v>122</v>
      </c>
      <c r="D231" s="74" t="s">
        <v>123</v>
      </c>
      <c r="E231" s="17">
        <f>'№ 7 ведом'!F185</f>
        <v>31486</v>
      </c>
      <c r="F231" s="17">
        <f>'№ 7 ведом'!G185</f>
        <v>94456.1</v>
      </c>
      <c r="G231" s="17">
        <f>'№ 7 ведом'!H185</f>
        <v>94456.1</v>
      </c>
    </row>
    <row r="232" spans="1:7" ht="31.2" x14ac:dyDescent="0.25">
      <c r="A232" s="23" t="s">
        <v>283</v>
      </c>
      <c r="B232" s="118" t="s">
        <v>306</v>
      </c>
      <c r="C232" s="120"/>
      <c r="D232" s="74" t="s">
        <v>307</v>
      </c>
      <c r="E232" s="17">
        <f>E233</f>
        <v>318</v>
      </c>
      <c r="F232" s="17">
        <f t="shared" si="79"/>
        <v>954.1</v>
      </c>
      <c r="G232" s="17">
        <f t="shared" si="79"/>
        <v>954.1</v>
      </c>
    </row>
    <row r="233" spans="1:7" ht="31.2" x14ac:dyDescent="0.25">
      <c r="A233" s="23" t="s">
        <v>283</v>
      </c>
      <c r="B233" s="118" t="s">
        <v>306</v>
      </c>
      <c r="C233" s="242" t="s">
        <v>72</v>
      </c>
      <c r="D233" s="74" t="s">
        <v>96</v>
      </c>
      <c r="E233" s="17">
        <f>E234</f>
        <v>318</v>
      </c>
      <c r="F233" s="17">
        <f t="shared" si="79"/>
        <v>954.1</v>
      </c>
      <c r="G233" s="17">
        <f t="shared" si="79"/>
        <v>954.1</v>
      </c>
    </row>
    <row r="234" spans="1:7" x14ac:dyDescent="0.25">
      <c r="A234" s="23" t="s">
        <v>283</v>
      </c>
      <c r="B234" s="118" t="s">
        <v>306</v>
      </c>
      <c r="C234" s="242" t="s">
        <v>122</v>
      </c>
      <c r="D234" s="74" t="s">
        <v>123</v>
      </c>
      <c r="E234" s="17">
        <f>'№ 7 ведом'!F188</f>
        <v>318</v>
      </c>
      <c r="F234" s="17">
        <f>'№ 7 ведом'!G188</f>
        <v>954.1</v>
      </c>
      <c r="G234" s="17">
        <f>'№ 7 ведом'!H188</f>
        <v>954.1</v>
      </c>
    </row>
    <row r="235" spans="1:7" x14ac:dyDescent="0.25">
      <c r="A235" s="45" t="s">
        <v>49</v>
      </c>
      <c r="B235" s="45" t="s">
        <v>66</v>
      </c>
      <c r="C235" s="45" t="s">
        <v>66</v>
      </c>
      <c r="D235" s="63" t="s">
        <v>28</v>
      </c>
      <c r="E235" s="17">
        <f>E236</f>
        <v>27839.200000000004</v>
      </c>
      <c r="F235" s="17">
        <f t="shared" ref="F235:G235" si="82">F236</f>
        <v>10633.599999999999</v>
      </c>
      <c r="G235" s="17">
        <f t="shared" si="82"/>
        <v>12021.7</v>
      </c>
    </row>
    <row r="236" spans="1:7" ht="46.8" x14ac:dyDescent="0.25">
      <c r="A236" s="45" t="s">
        <v>49</v>
      </c>
      <c r="B236" s="46">
        <v>1300000000</v>
      </c>
      <c r="C236" s="45"/>
      <c r="D236" s="63" t="s">
        <v>201</v>
      </c>
      <c r="E236" s="17">
        <f>E237+E245+E263</f>
        <v>27839.200000000004</v>
      </c>
      <c r="F236" s="17">
        <f>F237+F245+F263</f>
        <v>10633.599999999999</v>
      </c>
      <c r="G236" s="17">
        <f>G237+G245+G263</f>
        <v>12021.7</v>
      </c>
    </row>
    <row r="237" spans="1:7" ht="46.8" x14ac:dyDescent="0.25">
      <c r="A237" s="45" t="s">
        <v>49</v>
      </c>
      <c r="B237" s="46">
        <v>1310000000</v>
      </c>
      <c r="C237" s="45"/>
      <c r="D237" s="63" t="s">
        <v>241</v>
      </c>
      <c r="E237" s="22">
        <f>E238</f>
        <v>13433.300000000001</v>
      </c>
      <c r="F237" s="22">
        <f t="shared" ref="F237:G237" si="83">F238</f>
        <v>0</v>
      </c>
      <c r="G237" s="22">
        <f t="shared" si="83"/>
        <v>0</v>
      </c>
    </row>
    <row r="238" spans="1:7" ht="46.8" x14ac:dyDescent="0.25">
      <c r="A238" s="45" t="s">
        <v>49</v>
      </c>
      <c r="B238" s="90" t="s">
        <v>271</v>
      </c>
      <c r="C238" s="25"/>
      <c r="D238" s="89" t="s">
        <v>270</v>
      </c>
      <c r="E238" s="22">
        <f>E242+E239</f>
        <v>13433.300000000001</v>
      </c>
      <c r="F238" s="22">
        <f t="shared" ref="F238:G238" si="84">F242+F239</f>
        <v>0</v>
      </c>
      <c r="G238" s="22">
        <f t="shared" si="84"/>
        <v>0</v>
      </c>
    </row>
    <row r="239" spans="1:7" x14ac:dyDescent="0.3">
      <c r="A239" s="92" t="s">
        <v>49</v>
      </c>
      <c r="B239" s="92" t="s">
        <v>280</v>
      </c>
      <c r="C239" s="92"/>
      <c r="D239" s="97" t="s">
        <v>275</v>
      </c>
      <c r="E239" s="22">
        <f>E240</f>
        <v>548.20000000000005</v>
      </c>
      <c r="F239" s="22">
        <f t="shared" ref="F239:G240" si="85">F240</f>
        <v>0</v>
      </c>
      <c r="G239" s="22">
        <f t="shared" si="85"/>
        <v>0</v>
      </c>
    </row>
    <row r="240" spans="1:7" ht="31.2" x14ac:dyDescent="0.25">
      <c r="A240" s="92" t="s">
        <v>49</v>
      </c>
      <c r="B240" s="92" t="s">
        <v>280</v>
      </c>
      <c r="C240" s="94" t="s">
        <v>69</v>
      </c>
      <c r="D240" s="74" t="s">
        <v>95</v>
      </c>
      <c r="E240" s="22">
        <f>E241</f>
        <v>548.20000000000005</v>
      </c>
      <c r="F240" s="22">
        <f t="shared" si="85"/>
        <v>0</v>
      </c>
      <c r="G240" s="22">
        <f t="shared" si="85"/>
        <v>0</v>
      </c>
    </row>
    <row r="241" spans="1:7" ht="31.2" x14ac:dyDescent="0.25">
      <c r="A241" s="92" t="s">
        <v>49</v>
      </c>
      <c r="B241" s="92" t="s">
        <v>280</v>
      </c>
      <c r="C241" s="92">
        <v>240</v>
      </c>
      <c r="D241" s="74" t="s">
        <v>254</v>
      </c>
      <c r="E241" s="22">
        <f>'№ 7 ведом'!F195</f>
        <v>548.20000000000005</v>
      </c>
      <c r="F241" s="22">
        <f>'№ 7 ведом'!G195</f>
        <v>0</v>
      </c>
      <c r="G241" s="22">
        <f>'№ 7 ведом'!H195</f>
        <v>0</v>
      </c>
    </row>
    <row r="242" spans="1:7" ht="31.2" x14ac:dyDescent="0.25">
      <c r="A242" s="53" t="s">
        <v>49</v>
      </c>
      <c r="B242" s="90" t="s">
        <v>272</v>
      </c>
      <c r="C242" s="88"/>
      <c r="D242" s="62" t="s">
        <v>250</v>
      </c>
      <c r="E242" s="22">
        <f>E243</f>
        <v>12885.1</v>
      </c>
      <c r="F242" s="22">
        <f t="shared" ref="F242:G243" si="86">F243</f>
        <v>0</v>
      </c>
      <c r="G242" s="22">
        <f t="shared" si="86"/>
        <v>0</v>
      </c>
    </row>
    <row r="243" spans="1:7" ht="31.2" x14ac:dyDescent="0.25">
      <c r="A243" s="45" t="s">
        <v>49</v>
      </c>
      <c r="B243" s="90" t="s">
        <v>272</v>
      </c>
      <c r="C243" s="90" t="s">
        <v>69</v>
      </c>
      <c r="D243" s="89" t="s">
        <v>95</v>
      </c>
      <c r="E243" s="22">
        <f>E244</f>
        <v>12885.1</v>
      </c>
      <c r="F243" s="22">
        <f t="shared" si="86"/>
        <v>0</v>
      </c>
      <c r="G243" s="22">
        <f t="shared" si="86"/>
        <v>0</v>
      </c>
    </row>
    <row r="244" spans="1:7" ht="31.2" x14ac:dyDescent="0.25">
      <c r="A244" s="45" t="s">
        <v>49</v>
      </c>
      <c r="B244" s="90" t="s">
        <v>272</v>
      </c>
      <c r="C244" s="88">
        <v>240</v>
      </c>
      <c r="D244" s="89" t="s">
        <v>254</v>
      </c>
      <c r="E244" s="22">
        <f>'№ 7 ведом'!F198</f>
        <v>12885.1</v>
      </c>
      <c r="F244" s="22">
        <f>'№ 7 ведом'!G198</f>
        <v>0</v>
      </c>
      <c r="G244" s="22">
        <f>'№ 7 ведом'!H198</f>
        <v>0</v>
      </c>
    </row>
    <row r="245" spans="1:7" x14ac:dyDescent="0.25">
      <c r="A245" s="45" t="s">
        <v>49</v>
      </c>
      <c r="B245" s="46">
        <v>1320000000</v>
      </c>
      <c r="C245" s="45"/>
      <c r="D245" s="63" t="s">
        <v>206</v>
      </c>
      <c r="E245" s="22">
        <f>E250+E246</f>
        <v>14126</v>
      </c>
      <c r="F245" s="22">
        <f t="shared" ref="F245:G245" si="87">F250+F246</f>
        <v>10353.699999999999</v>
      </c>
      <c r="G245" s="22">
        <f t="shared" si="87"/>
        <v>11741.800000000001</v>
      </c>
    </row>
    <row r="246" spans="1:7" ht="31.2" x14ac:dyDescent="0.25">
      <c r="A246" s="233" t="s">
        <v>49</v>
      </c>
      <c r="B246" s="235">
        <v>1320100000</v>
      </c>
      <c r="C246" s="233"/>
      <c r="D246" s="234" t="s">
        <v>424</v>
      </c>
      <c r="E246" s="22">
        <f>E247</f>
        <v>501.6</v>
      </c>
      <c r="F246" s="22">
        <f t="shared" ref="F246:G248" si="88">F247</f>
        <v>0</v>
      </c>
      <c r="G246" s="22">
        <f t="shared" si="88"/>
        <v>0</v>
      </c>
    </row>
    <row r="247" spans="1:7" ht="31.2" x14ac:dyDescent="0.25">
      <c r="A247" s="233" t="s">
        <v>49</v>
      </c>
      <c r="B247" s="233" t="s">
        <v>425</v>
      </c>
      <c r="C247" s="233"/>
      <c r="D247" s="62" t="s">
        <v>426</v>
      </c>
      <c r="E247" s="22">
        <f>E248</f>
        <v>501.6</v>
      </c>
      <c r="F247" s="22">
        <f t="shared" si="88"/>
        <v>0</v>
      </c>
      <c r="G247" s="22">
        <f t="shared" si="88"/>
        <v>0</v>
      </c>
    </row>
    <row r="248" spans="1:7" ht="31.2" x14ac:dyDescent="0.25">
      <c r="A248" s="233" t="s">
        <v>49</v>
      </c>
      <c r="B248" s="233" t="s">
        <v>425</v>
      </c>
      <c r="C248" s="235" t="s">
        <v>69</v>
      </c>
      <c r="D248" s="234" t="s">
        <v>95</v>
      </c>
      <c r="E248" s="22">
        <f>E249</f>
        <v>501.6</v>
      </c>
      <c r="F248" s="22">
        <f t="shared" si="88"/>
        <v>0</v>
      </c>
      <c r="G248" s="22">
        <f t="shared" si="88"/>
        <v>0</v>
      </c>
    </row>
    <row r="249" spans="1:7" ht="31.2" x14ac:dyDescent="0.25">
      <c r="A249" s="233" t="s">
        <v>49</v>
      </c>
      <c r="B249" s="233" t="s">
        <v>425</v>
      </c>
      <c r="C249" s="233">
        <v>240</v>
      </c>
      <c r="D249" s="234" t="s">
        <v>254</v>
      </c>
      <c r="E249" s="22">
        <f>'№ 7 ведом'!F203</f>
        <v>501.6</v>
      </c>
      <c r="F249" s="22">
        <f>'№ 7 ведом'!G203</f>
        <v>0</v>
      </c>
      <c r="G249" s="22">
        <f>'№ 7 ведом'!H203</f>
        <v>0</v>
      </c>
    </row>
    <row r="250" spans="1:7" x14ac:dyDescent="0.25">
      <c r="A250" s="45" t="s">
        <v>49</v>
      </c>
      <c r="B250" s="46">
        <v>1320200000</v>
      </c>
      <c r="C250" s="45"/>
      <c r="D250" s="57" t="s">
        <v>132</v>
      </c>
      <c r="E250" s="17">
        <f>E251+E254+E257+E260</f>
        <v>13624.4</v>
      </c>
      <c r="F250" s="17">
        <f t="shared" ref="F250:G250" si="89">F251+F254+F257+F260</f>
        <v>10353.699999999999</v>
      </c>
      <c r="G250" s="17">
        <f t="shared" si="89"/>
        <v>11741.800000000001</v>
      </c>
    </row>
    <row r="251" spans="1:7" x14ac:dyDescent="0.25">
      <c r="A251" s="45" t="s">
        <v>49</v>
      </c>
      <c r="B251" s="45">
        <v>1320220050</v>
      </c>
      <c r="C251" s="45"/>
      <c r="D251" s="57" t="s">
        <v>133</v>
      </c>
      <c r="E251" s="17">
        <f>E252</f>
        <v>10343.799999999999</v>
      </c>
      <c r="F251" s="17">
        <f t="shared" ref="F251:G252" si="90">F252</f>
        <v>7073.1</v>
      </c>
      <c r="G251" s="17">
        <f t="shared" si="90"/>
        <v>9527.6</v>
      </c>
    </row>
    <row r="252" spans="1:7" ht="31.2" x14ac:dyDescent="0.25">
      <c r="A252" s="45" t="s">
        <v>49</v>
      </c>
      <c r="B252" s="45">
        <v>1320220050</v>
      </c>
      <c r="C252" s="46" t="s">
        <v>69</v>
      </c>
      <c r="D252" s="57" t="s">
        <v>95</v>
      </c>
      <c r="E252" s="17">
        <f>E253</f>
        <v>10343.799999999999</v>
      </c>
      <c r="F252" s="17">
        <f t="shared" si="90"/>
        <v>7073.1</v>
      </c>
      <c r="G252" s="17">
        <f t="shared" si="90"/>
        <v>9527.6</v>
      </c>
    </row>
    <row r="253" spans="1:7" ht="31.2" x14ac:dyDescent="0.25">
      <c r="A253" s="45" t="s">
        <v>49</v>
      </c>
      <c r="B253" s="45">
        <v>1320220050</v>
      </c>
      <c r="C253" s="45">
        <v>240</v>
      </c>
      <c r="D253" s="57" t="s">
        <v>254</v>
      </c>
      <c r="E253" s="17">
        <f>'№ 7 ведом'!F207</f>
        <v>10343.799999999999</v>
      </c>
      <c r="F253" s="17">
        <f>'№ 7 ведом'!G207</f>
        <v>7073.1</v>
      </c>
      <c r="G253" s="17">
        <f>'№ 7 ведом'!H207</f>
        <v>9527.6</v>
      </c>
    </row>
    <row r="254" spans="1:7" x14ac:dyDescent="0.25">
      <c r="A254" s="45" t="s">
        <v>49</v>
      </c>
      <c r="B254" s="45">
        <v>1320220060</v>
      </c>
      <c r="C254" s="45"/>
      <c r="D254" s="57" t="s">
        <v>134</v>
      </c>
      <c r="E254" s="17">
        <f>E255</f>
        <v>1066.4000000000001</v>
      </c>
      <c r="F254" s="17">
        <f t="shared" ref="F254:G255" si="91">F255</f>
        <v>1066.4000000000001</v>
      </c>
      <c r="G254" s="17">
        <f t="shared" si="91"/>
        <v>0</v>
      </c>
    </row>
    <row r="255" spans="1:7" ht="31.2" x14ac:dyDescent="0.25">
      <c r="A255" s="45" t="s">
        <v>49</v>
      </c>
      <c r="B255" s="45">
        <v>1320220060</v>
      </c>
      <c r="C255" s="46" t="s">
        <v>69</v>
      </c>
      <c r="D255" s="57" t="s">
        <v>95</v>
      </c>
      <c r="E255" s="17">
        <f>E256</f>
        <v>1066.4000000000001</v>
      </c>
      <c r="F255" s="17">
        <f t="shared" si="91"/>
        <v>1066.4000000000001</v>
      </c>
      <c r="G255" s="17">
        <f t="shared" si="91"/>
        <v>0</v>
      </c>
    </row>
    <row r="256" spans="1:7" ht="31.2" x14ac:dyDescent="0.25">
      <c r="A256" s="45" t="s">
        <v>49</v>
      </c>
      <c r="B256" s="45">
        <v>1320220060</v>
      </c>
      <c r="C256" s="45">
        <v>240</v>
      </c>
      <c r="D256" s="57" t="s">
        <v>254</v>
      </c>
      <c r="E256" s="17">
        <f>'№ 7 ведом'!F210</f>
        <v>1066.4000000000001</v>
      </c>
      <c r="F256" s="17">
        <f>'№ 7 ведом'!G210</f>
        <v>1066.4000000000001</v>
      </c>
      <c r="G256" s="17">
        <f>'№ 7 ведом'!H210</f>
        <v>0</v>
      </c>
    </row>
    <row r="257" spans="1:7" x14ac:dyDescent="0.25">
      <c r="A257" s="45" t="s">
        <v>49</v>
      </c>
      <c r="B257" s="45">
        <v>1320220070</v>
      </c>
      <c r="C257" s="45"/>
      <c r="D257" s="57" t="s">
        <v>135</v>
      </c>
      <c r="E257" s="17">
        <f>E258</f>
        <v>2068.3000000000002</v>
      </c>
      <c r="F257" s="17">
        <f t="shared" ref="F257:G258" si="92">F258</f>
        <v>2068.3000000000002</v>
      </c>
      <c r="G257" s="17">
        <f t="shared" si="92"/>
        <v>2068.3000000000002</v>
      </c>
    </row>
    <row r="258" spans="1:7" ht="31.2" x14ac:dyDescent="0.25">
      <c r="A258" s="45" t="s">
        <v>49</v>
      </c>
      <c r="B258" s="45">
        <v>1320220070</v>
      </c>
      <c r="C258" s="46" t="s">
        <v>69</v>
      </c>
      <c r="D258" s="57" t="s">
        <v>95</v>
      </c>
      <c r="E258" s="17">
        <f>E259</f>
        <v>2068.3000000000002</v>
      </c>
      <c r="F258" s="17">
        <f t="shared" si="92"/>
        <v>2068.3000000000002</v>
      </c>
      <c r="G258" s="17">
        <f t="shared" si="92"/>
        <v>2068.3000000000002</v>
      </c>
    </row>
    <row r="259" spans="1:7" ht="31.2" x14ac:dyDescent="0.25">
      <c r="A259" s="45" t="s">
        <v>49</v>
      </c>
      <c r="B259" s="45">
        <v>1320220070</v>
      </c>
      <c r="C259" s="45">
        <v>240</v>
      </c>
      <c r="D259" s="57" t="s">
        <v>254</v>
      </c>
      <c r="E259" s="17">
        <f>'№ 7 ведом'!F213</f>
        <v>2068.3000000000002</v>
      </c>
      <c r="F259" s="17">
        <f>'№ 7 ведом'!G213</f>
        <v>2068.3000000000002</v>
      </c>
      <c r="G259" s="17">
        <f>'№ 7 ведом'!H213</f>
        <v>2068.3000000000002</v>
      </c>
    </row>
    <row r="260" spans="1:7" x14ac:dyDescent="0.25">
      <c r="A260" s="45" t="s">
        <v>49</v>
      </c>
      <c r="B260" s="45">
        <v>1320220080</v>
      </c>
      <c r="C260" s="45"/>
      <c r="D260" s="57" t="s">
        <v>136</v>
      </c>
      <c r="E260" s="17">
        <f>E261</f>
        <v>145.9</v>
      </c>
      <c r="F260" s="17">
        <f t="shared" ref="F260:G261" si="93">F261</f>
        <v>145.9</v>
      </c>
      <c r="G260" s="17">
        <f t="shared" si="93"/>
        <v>145.9</v>
      </c>
    </row>
    <row r="261" spans="1:7" ht="31.2" x14ac:dyDescent="0.25">
      <c r="A261" s="45" t="s">
        <v>49</v>
      </c>
      <c r="B261" s="45">
        <v>1320220080</v>
      </c>
      <c r="C261" s="46" t="s">
        <v>69</v>
      </c>
      <c r="D261" s="57" t="s">
        <v>95</v>
      </c>
      <c r="E261" s="17">
        <f>E262</f>
        <v>145.9</v>
      </c>
      <c r="F261" s="17">
        <f t="shared" si="93"/>
        <v>145.9</v>
      </c>
      <c r="G261" s="17">
        <f t="shared" si="93"/>
        <v>145.9</v>
      </c>
    </row>
    <row r="262" spans="1:7" ht="31.2" x14ac:dyDescent="0.25">
      <c r="A262" s="45" t="s">
        <v>49</v>
      </c>
      <c r="B262" s="45">
        <v>1320220080</v>
      </c>
      <c r="C262" s="45">
        <v>240</v>
      </c>
      <c r="D262" s="57" t="s">
        <v>254</v>
      </c>
      <c r="E262" s="17">
        <f>'№ 7 ведом'!F216</f>
        <v>145.9</v>
      </c>
      <c r="F262" s="17">
        <f>'№ 7 ведом'!G216</f>
        <v>145.9</v>
      </c>
      <c r="G262" s="17">
        <f>'№ 7 ведом'!H216</f>
        <v>145.9</v>
      </c>
    </row>
    <row r="263" spans="1:7" ht="31.2" x14ac:dyDescent="0.25">
      <c r="A263" s="45" t="s">
        <v>49</v>
      </c>
      <c r="B263" s="46">
        <v>1330000000</v>
      </c>
      <c r="C263" s="45"/>
      <c r="D263" s="57" t="s">
        <v>127</v>
      </c>
      <c r="E263" s="17">
        <f>E264</f>
        <v>279.89999999999998</v>
      </c>
      <c r="F263" s="17">
        <f t="shared" ref="F263:G266" si="94">F264</f>
        <v>279.89999999999998</v>
      </c>
      <c r="G263" s="17">
        <f t="shared" si="94"/>
        <v>279.89999999999998</v>
      </c>
    </row>
    <row r="264" spans="1:7" ht="46.8" x14ac:dyDescent="0.25">
      <c r="A264" s="45" t="s">
        <v>49</v>
      </c>
      <c r="B264" s="46">
        <v>1330200000</v>
      </c>
      <c r="C264" s="45"/>
      <c r="D264" s="57" t="s">
        <v>207</v>
      </c>
      <c r="E264" s="17">
        <f>E265</f>
        <v>279.89999999999998</v>
      </c>
      <c r="F264" s="17">
        <f t="shared" si="94"/>
        <v>279.89999999999998</v>
      </c>
      <c r="G264" s="17">
        <f t="shared" si="94"/>
        <v>279.89999999999998</v>
      </c>
    </row>
    <row r="265" spans="1:7" x14ac:dyDescent="0.25">
      <c r="A265" s="45" t="s">
        <v>49</v>
      </c>
      <c r="B265" s="46">
        <v>1330220090</v>
      </c>
      <c r="C265" s="45"/>
      <c r="D265" s="57" t="s">
        <v>137</v>
      </c>
      <c r="E265" s="17">
        <f>E266</f>
        <v>279.89999999999998</v>
      </c>
      <c r="F265" s="17">
        <f t="shared" si="94"/>
        <v>279.89999999999998</v>
      </c>
      <c r="G265" s="17">
        <f t="shared" si="94"/>
        <v>279.89999999999998</v>
      </c>
    </row>
    <row r="266" spans="1:7" ht="31.2" x14ac:dyDescent="0.25">
      <c r="A266" s="45" t="s">
        <v>49</v>
      </c>
      <c r="B266" s="46">
        <v>1330220090</v>
      </c>
      <c r="C266" s="46" t="s">
        <v>69</v>
      </c>
      <c r="D266" s="57" t="s">
        <v>95</v>
      </c>
      <c r="E266" s="17">
        <f>E267</f>
        <v>279.89999999999998</v>
      </c>
      <c r="F266" s="17">
        <f t="shared" si="94"/>
        <v>279.89999999999998</v>
      </c>
      <c r="G266" s="17">
        <f t="shared" si="94"/>
        <v>279.89999999999998</v>
      </c>
    </row>
    <row r="267" spans="1:7" ht="31.2" x14ac:dyDescent="0.25">
      <c r="A267" s="45" t="s">
        <v>49</v>
      </c>
      <c r="B267" s="46">
        <v>1330220090</v>
      </c>
      <c r="C267" s="168">
        <v>240</v>
      </c>
      <c r="D267" s="167" t="s">
        <v>254</v>
      </c>
      <c r="E267" s="17">
        <f>'№ 7 ведом'!F221</f>
        <v>279.89999999999998</v>
      </c>
      <c r="F267" s="17">
        <f>'№ 7 ведом'!G221</f>
        <v>279.89999999999998</v>
      </c>
      <c r="G267" s="17">
        <f>'№ 7 ведом'!H221</f>
        <v>279.89999999999998</v>
      </c>
    </row>
    <row r="268" spans="1:7" x14ac:dyDescent="0.25">
      <c r="A268" s="4" t="s">
        <v>37</v>
      </c>
      <c r="B268" s="4" t="s">
        <v>66</v>
      </c>
      <c r="C268" s="169" t="s">
        <v>66</v>
      </c>
      <c r="D268" s="67" t="s">
        <v>29</v>
      </c>
      <c r="E268" s="87">
        <f>E269+E292+E354+E390+E328+E347</f>
        <v>554643.5</v>
      </c>
      <c r="F268" s="87">
        <f>F269+F292+F354+F390+F328+F347</f>
        <v>550234</v>
      </c>
      <c r="G268" s="87">
        <f>G269+G292+G354+G390+G328+G347</f>
        <v>550011.6</v>
      </c>
    </row>
    <row r="269" spans="1:7" x14ac:dyDescent="0.25">
      <c r="A269" s="47" t="s">
        <v>50</v>
      </c>
      <c r="B269" s="47" t="s">
        <v>66</v>
      </c>
      <c r="C269" s="166" t="s">
        <v>66</v>
      </c>
      <c r="D269" s="63" t="s">
        <v>10</v>
      </c>
      <c r="E269" s="17">
        <f>E270+E286</f>
        <v>217994.2</v>
      </c>
      <c r="F269" s="17">
        <f t="shared" ref="F269:G269" si="95">F270+F286</f>
        <v>212473.90000000002</v>
      </c>
      <c r="G269" s="17">
        <f t="shared" si="95"/>
        <v>212473.90000000002</v>
      </c>
    </row>
    <row r="270" spans="1:7" ht="46.8" x14ac:dyDescent="0.25">
      <c r="A270" s="45" t="s">
        <v>50</v>
      </c>
      <c r="B270" s="46">
        <v>1100000000</v>
      </c>
      <c r="C270" s="45"/>
      <c r="D270" s="57" t="s">
        <v>200</v>
      </c>
      <c r="E270" s="17">
        <f>E271</f>
        <v>212984</v>
      </c>
      <c r="F270" s="17">
        <f t="shared" ref="F270:G270" si="96">F271</f>
        <v>207463.7</v>
      </c>
      <c r="G270" s="17">
        <f t="shared" si="96"/>
        <v>207463.7</v>
      </c>
    </row>
    <row r="271" spans="1:7" x14ac:dyDescent="0.25">
      <c r="A271" s="45" t="s">
        <v>50</v>
      </c>
      <c r="B271" s="45">
        <v>1110000000</v>
      </c>
      <c r="C271" s="45"/>
      <c r="D271" s="63" t="s">
        <v>183</v>
      </c>
      <c r="E271" s="17">
        <f>E272+E279</f>
        <v>212984</v>
      </c>
      <c r="F271" s="17">
        <f t="shared" ref="F271:G271" si="97">F272+F279</f>
        <v>207463.7</v>
      </c>
      <c r="G271" s="17">
        <f t="shared" si="97"/>
        <v>207463.7</v>
      </c>
    </row>
    <row r="272" spans="1:7" ht="46.8" x14ac:dyDescent="0.25">
      <c r="A272" s="45" t="s">
        <v>50</v>
      </c>
      <c r="B272" s="45">
        <v>1110100000</v>
      </c>
      <c r="C272" s="25"/>
      <c r="D272" s="63" t="s">
        <v>184</v>
      </c>
      <c r="E272" s="17">
        <f>E276+E273</f>
        <v>207463.7</v>
      </c>
      <c r="F272" s="17">
        <f t="shared" ref="F272:G272" si="98">F276+F273</f>
        <v>207463.7</v>
      </c>
      <c r="G272" s="17">
        <f t="shared" si="98"/>
        <v>207463.7</v>
      </c>
    </row>
    <row r="273" spans="1:7" ht="62.4" x14ac:dyDescent="0.25">
      <c r="A273" s="2" t="s">
        <v>50</v>
      </c>
      <c r="B273" s="10" t="s">
        <v>186</v>
      </c>
      <c r="C273" s="11"/>
      <c r="D273" s="51" t="s">
        <v>105</v>
      </c>
      <c r="E273" s="17">
        <f>E274</f>
        <v>108604.6</v>
      </c>
      <c r="F273" s="17">
        <f t="shared" ref="F273:G274" si="99">F274</f>
        <v>108604.6</v>
      </c>
      <c r="G273" s="17">
        <f t="shared" si="99"/>
        <v>108604.6</v>
      </c>
    </row>
    <row r="274" spans="1:7" ht="31.2" x14ac:dyDescent="0.25">
      <c r="A274" s="2" t="s">
        <v>50</v>
      </c>
      <c r="B274" s="10" t="s">
        <v>186</v>
      </c>
      <c r="C274" s="46" t="s">
        <v>97</v>
      </c>
      <c r="D274" s="57" t="s">
        <v>98</v>
      </c>
      <c r="E274" s="17">
        <f>E275</f>
        <v>108604.6</v>
      </c>
      <c r="F274" s="17">
        <f t="shared" si="99"/>
        <v>108604.6</v>
      </c>
      <c r="G274" s="17">
        <f t="shared" si="99"/>
        <v>108604.6</v>
      </c>
    </row>
    <row r="275" spans="1:7" x14ac:dyDescent="0.25">
      <c r="A275" s="2" t="s">
        <v>50</v>
      </c>
      <c r="B275" s="10" t="s">
        <v>186</v>
      </c>
      <c r="C275" s="45">
        <v>610</v>
      </c>
      <c r="D275" s="57" t="s">
        <v>106</v>
      </c>
      <c r="E275" s="17">
        <f>'№ 7 ведом'!F500</f>
        <v>108604.6</v>
      </c>
      <c r="F275" s="17">
        <f>'№ 7 ведом'!G500</f>
        <v>108604.6</v>
      </c>
      <c r="G275" s="17">
        <f>'№ 7 ведом'!H500</f>
        <v>108604.6</v>
      </c>
    </row>
    <row r="276" spans="1:7" ht="31.2" x14ac:dyDescent="0.25">
      <c r="A276" s="2" t="s">
        <v>50</v>
      </c>
      <c r="B276" s="10" t="s">
        <v>185</v>
      </c>
      <c r="C276" s="10"/>
      <c r="D276" s="51" t="s">
        <v>126</v>
      </c>
      <c r="E276" s="17">
        <f>E277</f>
        <v>98859.1</v>
      </c>
      <c r="F276" s="17">
        <f t="shared" ref="F276:G277" si="100">F277</f>
        <v>98859.1</v>
      </c>
      <c r="G276" s="17">
        <f t="shared" si="100"/>
        <v>98859.1</v>
      </c>
    </row>
    <row r="277" spans="1:7" ht="31.2" x14ac:dyDescent="0.25">
      <c r="A277" s="2" t="s">
        <v>50</v>
      </c>
      <c r="B277" s="10" t="s">
        <v>185</v>
      </c>
      <c r="C277" s="46" t="s">
        <v>97</v>
      </c>
      <c r="D277" s="57" t="s">
        <v>98</v>
      </c>
      <c r="E277" s="17">
        <f>E278</f>
        <v>98859.1</v>
      </c>
      <c r="F277" s="17">
        <f t="shared" si="100"/>
        <v>98859.1</v>
      </c>
      <c r="G277" s="17">
        <f t="shared" si="100"/>
        <v>98859.1</v>
      </c>
    </row>
    <row r="278" spans="1:7" x14ac:dyDescent="0.25">
      <c r="A278" s="2" t="s">
        <v>50</v>
      </c>
      <c r="B278" s="10" t="s">
        <v>185</v>
      </c>
      <c r="C278" s="45">
        <v>610</v>
      </c>
      <c r="D278" s="57" t="s">
        <v>106</v>
      </c>
      <c r="E278" s="17">
        <f>'№ 7 ведом'!F503</f>
        <v>98859.1</v>
      </c>
      <c r="F278" s="17">
        <f>'№ 7 ведом'!G503</f>
        <v>98859.1</v>
      </c>
      <c r="G278" s="17">
        <f>'№ 7 ведом'!H503</f>
        <v>98859.1</v>
      </c>
    </row>
    <row r="279" spans="1:7" ht="78" x14ac:dyDescent="0.25">
      <c r="A279" s="2" t="s">
        <v>50</v>
      </c>
      <c r="B279" s="126">
        <v>1110700000</v>
      </c>
      <c r="C279" s="126"/>
      <c r="D279" s="74" t="s">
        <v>309</v>
      </c>
      <c r="E279" s="17">
        <f>E283+E280</f>
        <v>5520.2999999999993</v>
      </c>
      <c r="F279" s="17">
        <f t="shared" ref="F279:G279" si="101">F283+F280</f>
        <v>0</v>
      </c>
      <c r="G279" s="17">
        <f t="shared" si="101"/>
        <v>0</v>
      </c>
    </row>
    <row r="280" spans="1:7" ht="46.8" x14ac:dyDescent="0.25">
      <c r="A280" s="176" t="s">
        <v>50</v>
      </c>
      <c r="B280" s="177" t="s">
        <v>360</v>
      </c>
      <c r="C280" s="178"/>
      <c r="D280" s="179" t="s">
        <v>361</v>
      </c>
      <c r="E280" s="17">
        <f>E281</f>
        <v>4416.2</v>
      </c>
      <c r="F280" s="17">
        <f t="shared" ref="F280:G281" si="102">F281</f>
        <v>0</v>
      </c>
      <c r="G280" s="17">
        <f t="shared" si="102"/>
        <v>0</v>
      </c>
    </row>
    <row r="281" spans="1:7" ht="31.2" x14ac:dyDescent="0.25">
      <c r="A281" s="176" t="s">
        <v>50</v>
      </c>
      <c r="B281" s="177" t="s">
        <v>360</v>
      </c>
      <c r="C281" s="186">
        <v>600</v>
      </c>
      <c r="D281" s="179" t="s">
        <v>98</v>
      </c>
      <c r="E281" s="17">
        <f>E282</f>
        <v>4416.2</v>
      </c>
      <c r="F281" s="17">
        <f t="shared" si="102"/>
        <v>0</v>
      </c>
      <c r="G281" s="17">
        <f t="shared" si="102"/>
        <v>0</v>
      </c>
    </row>
    <row r="282" spans="1:7" x14ac:dyDescent="0.25">
      <c r="A282" s="176" t="s">
        <v>50</v>
      </c>
      <c r="B282" s="177" t="s">
        <v>360</v>
      </c>
      <c r="C282" s="178">
        <v>610</v>
      </c>
      <c r="D282" s="179" t="s">
        <v>106</v>
      </c>
      <c r="E282" s="17">
        <f>'№ 7 ведом'!F507</f>
        <v>4416.2</v>
      </c>
      <c r="F282" s="17">
        <f>'№ 7 ведом'!G507</f>
        <v>0</v>
      </c>
      <c r="G282" s="17">
        <f>'№ 7 ведом'!H507</f>
        <v>0</v>
      </c>
    </row>
    <row r="283" spans="1:7" ht="46.8" x14ac:dyDescent="0.25">
      <c r="A283" s="182" t="s">
        <v>50</v>
      </c>
      <c r="B283" s="177" t="s">
        <v>336</v>
      </c>
      <c r="C283" s="178"/>
      <c r="D283" s="179" t="s">
        <v>337</v>
      </c>
      <c r="E283" s="17">
        <f>E284</f>
        <v>1104.0999999999999</v>
      </c>
      <c r="F283" s="17">
        <f t="shared" ref="F283:G284" si="103">F284</f>
        <v>0</v>
      </c>
      <c r="G283" s="17">
        <f t="shared" si="103"/>
        <v>0</v>
      </c>
    </row>
    <row r="284" spans="1:7" ht="31.2" x14ac:dyDescent="0.25">
      <c r="A284" s="182" t="s">
        <v>50</v>
      </c>
      <c r="B284" s="177" t="s">
        <v>336</v>
      </c>
      <c r="C284" s="181">
        <v>600</v>
      </c>
      <c r="D284" s="179" t="s">
        <v>98</v>
      </c>
      <c r="E284" s="17">
        <f>E285</f>
        <v>1104.0999999999999</v>
      </c>
      <c r="F284" s="17">
        <f t="shared" si="103"/>
        <v>0</v>
      </c>
      <c r="G284" s="17">
        <f t="shared" si="103"/>
        <v>0</v>
      </c>
    </row>
    <row r="285" spans="1:7" x14ac:dyDescent="0.25">
      <c r="A285" s="182" t="s">
        <v>50</v>
      </c>
      <c r="B285" s="177" t="s">
        <v>336</v>
      </c>
      <c r="C285" s="178">
        <v>610</v>
      </c>
      <c r="D285" s="179" t="s">
        <v>106</v>
      </c>
      <c r="E285" s="183">
        <f>'№ 7 ведом'!F510</f>
        <v>1104.0999999999999</v>
      </c>
      <c r="F285" s="183">
        <f>'№ 7 ведом'!G510</f>
        <v>0</v>
      </c>
      <c r="G285" s="183">
        <f>'№ 7 ведом'!H510</f>
        <v>0</v>
      </c>
    </row>
    <row r="286" spans="1:7" ht="31.2" x14ac:dyDescent="0.25">
      <c r="A286" s="176" t="s">
        <v>50</v>
      </c>
      <c r="B286" s="235">
        <v>1500000000</v>
      </c>
      <c r="C286" s="233"/>
      <c r="D286" s="234" t="s">
        <v>196</v>
      </c>
      <c r="E286" s="183">
        <f>E287</f>
        <v>5010.2</v>
      </c>
      <c r="F286" s="183">
        <f t="shared" ref="F286:G290" si="104">F287</f>
        <v>5010.2</v>
      </c>
      <c r="G286" s="183">
        <f t="shared" si="104"/>
        <v>5010.2</v>
      </c>
    </row>
    <row r="287" spans="1:7" ht="31.2" x14ac:dyDescent="0.25">
      <c r="A287" s="176" t="s">
        <v>50</v>
      </c>
      <c r="B287" s="235">
        <v>1520000000</v>
      </c>
      <c r="C287" s="233"/>
      <c r="D287" s="234" t="s">
        <v>304</v>
      </c>
      <c r="E287" s="183">
        <f>E288</f>
        <v>5010.2</v>
      </c>
      <c r="F287" s="183">
        <f t="shared" si="104"/>
        <v>5010.2</v>
      </c>
      <c r="G287" s="183">
        <f t="shared" si="104"/>
        <v>5010.2</v>
      </c>
    </row>
    <row r="288" spans="1:7" ht="46.8" x14ac:dyDescent="0.25">
      <c r="A288" s="176" t="s">
        <v>50</v>
      </c>
      <c r="B288" s="235">
        <v>1520300000</v>
      </c>
      <c r="C288" s="233"/>
      <c r="D288" s="234" t="s">
        <v>427</v>
      </c>
      <c r="E288" s="183">
        <f>E289</f>
        <v>5010.2</v>
      </c>
      <c r="F288" s="183">
        <f t="shared" si="104"/>
        <v>5010.2</v>
      </c>
      <c r="G288" s="183">
        <f t="shared" si="104"/>
        <v>5010.2</v>
      </c>
    </row>
    <row r="289" spans="1:7" x14ac:dyDescent="0.25">
      <c r="A289" s="176" t="s">
        <v>50</v>
      </c>
      <c r="B289" s="235">
        <v>1520320200</v>
      </c>
      <c r="C289" s="233"/>
      <c r="D289" s="74" t="s">
        <v>428</v>
      </c>
      <c r="E289" s="183">
        <f>E290</f>
        <v>5010.2</v>
      </c>
      <c r="F289" s="183">
        <f t="shared" si="104"/>
        <v>5010.2</v>
      </c>
      <c r="G289" s="183">
        <f t="shared" si="104"/>
        <v>5010.2</v>
      </c>
    </row>
    <row r="290" spans="1:7" ht="31.2" x14ac:dyDescent="0.25">
      <c r="A290" s="176" t="s">
        <v>50</v>
      </c>
      <c r="B290" s="235">
        <v>1520320200</v>
      </c>
      <c r="C290" s="235" t="s">
        <v>97</v>
      </c>
      <c r="D290" s="74" t="s">
        <v>98</v>
      </c>
      <c r="E290" s="183">
        <f>E291</f>
        <v>5010.2</v>
      </c>
      <c r="F290" s="183">
        <f t="shared" si="104"/>
        <v>5010.2</v>
      </c>
      <c r="G290" s="183">
        <f t="shared" si="104"/>
        <v>5010.2</v>
      </c>
    </row>
    <row r="291" spans="1:7" x14ac:dyDescent="0.25">
      <c r="A291" s="176" t="s">
        <v>50</v>
      </c>
      <c r="B291" s="235">
        <v>1520320200</v>
      </c>
      <c r="C291" s="233">
        <v>610</v>
      </c>
      <c r="D291" s="74" t="s">
        <v>106</v>
      </c>
      <c r="E291" s="183">
        <f>'№ 7 ведом'!F516</f>
        <v>5010.2</v>
      </c>
      <c r="F291" s="183">
        <f>'№ 7 ведом'!G516</f>
        <v>5010.2</v>
      </c>
      <c r="G291" s="183">
        <f>'№ 7 ведом'!H516</f>
        <v>5010.2</v>
      </c>
    </row>
    <row r="292" spans="1:7" x14ac:dyDescent="0.25">
      <c r="A292" s="45" t="s">
        <v>51</v>
      </c>
      <c r="B292" s="45" t="s">
        <v>66</v>
      </c>
      <c r="C292" s="45" t="s">
        <v>66</v>
      </c>
      <c r="D292" s="63" t="s">
        <v>11</v>
      </c>
      <c r="E292" s="17">
        <f>E293+E322</f>
        <v>291490.5</v>
      </c>
      <c r="F292" s="17">
        <f>F293+F322</f>
        <v>292601.3</v>
      </c>
      <c r="G292" s="17">
        <f>G293+G322</f>
        <v>292378.89999999997</v>
      </c>
    </row>
    <row r="293" spans="1:7" ht="46.8" x14ac:dyDescent="0.25">
      <c r="A293" s="45" t="s">
        <v>51</v>
      </c>
      <c r="B293" s="46">
        <v>1100000000</v>
      </c>
      <c r="C293" s="45"/>
      <c r="D293" s="57" t="s">
        <v>200</v>
      </c>
      <c r="E293" s="17">
        <f>E294+E314</f>
        <v>287219.5</v>
      </c>
      <c r="F293" s="17">
        <f>F294+F314</f>
        <v>288330.3</v>
      </c>
      <c r="G293" s="17">
        <f>G294+G314</f>
        <v>288107.89999999997</v>
      </c>
    </row>
    <row r="294" spans="1:7" x14ac:dyDescent="0.25">
      <c r="A294" s="45" t="s">
        <v>51</v>
      </c>
      <c r="B294" s="45">
        <v>1110000000</v>
      </c>
      <c r="C294" s="45"/>
      <c r="D294" s="63" t="s">
        <v>183</v>
      </c>
      <c r="E294" s="17">
        <f>E295+E302+E306+E310</f>
        <v>287089.8</v>
      </c>
      <c r="F294" s="17">
        <f t="shared" ref="F294:G294" si="105">F295+F302+F306+F310</f>
        <v>288200.59999999998</v>
      </c>
      <c r="G294" s="17">
        <f t="shared" si="105"/>
        <v>287978.19999999995</v>
      </c>
    </row>
    <row r="295" spans="1:7" ht="46.8" x14ac:dyDescent="0.25">
      <c r="A295" s="45" t="s">
        <v>51</v>
      </c>
      <c r="B295" s="45">
        <v>1110100000</v>
      </c>
      <c r="C295" s="25"/>
      <c r="D295" s="63" t="s">
        <v>184</v>
      </c>
      <c r="E295" s="17">
        <f>E299+E296</f>
        <v>248755.9</v>
      </c>
      <c r="F295" s="17">
        <f t="shared" ref="F295:G295" si="106">F299+F296</f>
        <v>248755.9</v>
      </c>
      <c r="G295" s="17">
        <f t="shared" si="106"/>
        <v>248755.9</v>
      </c>
    </row>
    <row r="296" spans="1:7" ht="93.6" x14ac:dyDescent="0.25">
      <c r="A296" s="45" t="s">
        <v>51</v>
      </c>
      <c r="B296" s="45">
        <v>1110110750</v>
      </c>
      <c r="C296" s="45"/>
      <c r="D296" s="63" t="s">
        <v>187</v>
      </c>
      <c r="E296" s="17">
        <f>E297</f>
        <v>208042.3</v>
      </c>
      <c r="F296" s="17">
        <f t="shared" ref="F296:G297" si="107">F297</f>
        <v>208042.3</v>
      </c>
      <c r="G296" s="17">
        <f t="shared" si="107"/>
        <v>208042.3</v>
      </c>
    </row>
    <row r="297" spans="1:7" ht="31.2" x14ac:dyDescent="0.25">
      <c r="A297" s="45" t="s">
        <v>51</v>
      </c>
      <c r="B297" s="45">
        <v>1110110750</v>
      </c>
      <c r="C297" s="46" t="s">
        <v>97</v>
      </c>
      <c r="D297" s="57" t="s">
        <v>98</v>
      </c>
      <c r="E297" s="17">
        <f>E298</f>
        <v>208042.3</v>
      </c>
      <c r="F297" s="17">
        <f t="shared" si="107"/>
        <v>208042.3</v>
      </c>
      <c r="G297" s="17">
        <f t="shared" si="107"/>
        <v>208042.3</v>
      </c>
    </row>
    <row r="298" spans="1:7" x14ac:dyDescent="0.25">
      <c r="A298" s="45" t="s">
        <v>51</v>
      </c>
      <c r="B298" s="45">
        <v>1110110750</v>
      </c>
      <c r="C298" s="45">
        <v>610</v>
      </c>
      <c r="D298" s="57" t="s">
        <v>106</v>
      </c>
      <c r="E298" s="17">
        <f>'№ 7 ведом'!F523</f>
        <v>208042.3</v>
      </c>
      <c r="F298" s="17">
        <f>'№ 7 ведом'!G523</f>
        <v>208042.3</v>
      </c>
      <c r="G298" s="17">
        <f>'№ 7 ведом'!H523</f>
        <v>208042.3</v>
      </c>
    </row>
    <row r="299" spans="1:7" ht="31.2" x14ac:dyDescent="0.25">
      <c r="A299" s="45" t="s">
        <v>51</v>
      </c>
      <c r="B299" s="10" t="s">
        <v>185</v>
      </c>
      <c r="C299" s="10"/>
      <c r="D299" s="51" t="s">
        <v>126</v>
      </c>
      <c r="E299" s="17">
        <f>E300</f>
        <v>40713.599999999999</v>
      </c>
      <c r="F299" s="17">
        <f t="shared" ref="F299:G300" si="108">F300</f>
        <v>40713.599999999999</v>
      </c>
      <c r="G299" s="17">
        <f t="shared" si="108"/>
        <v>40713.599999999999</v>
      </c>
    </row>
    <row r="300" spans="1:7" ht="31.2" x14ac:dyDescent="0.25">
      <c r="A300" s="45" t="s">
        <v>51</v>
      </c>
      <c r="B300" s="10" t="s">
        <v>185</v>
      </c>
      <c r="C300" s="46" t="s">
        <v>97</v>
      </c>
      <c r="D300" s="57" t="s">
        <v>98</v>
      </c>
      <c r="E300" s="17">
        <f>E301</f>
        <v>40713.599999999999</v>
      </c>
      <c r="F300" s="17">
        <f t="shared" si="108"/>
        <v>40713.599999999999</v>
      </c>
      <c r="G300" s="17">
        <f t="shared" si="108"/>
        <v>40713.599999999999</v>
      </c>
    </row>
    <row r="301" spans="1:7" x14ac:dyDescent="0.25">
      <c r="A301" s="45" t="s">
        <v>51</v>
      </c>
      <c r="B301" s="10" t="s">
        <v>185</v>
      </c>
      <c r="C301" s="45">
        <v>610</v>
      </c>
      <c r="D301" s="57" t="s">
        <v>106</v>
      </c>
      <c r="E301" s="17">
        <f>'№ 7 ведом'!F526</f>
        <v>40713.599999999999</v>
      </c>
      <c r="F301" s="17">
        <f>'№ 7 ведом'!G526</f>
        <v>40713.599999999999</v>
      </c>
      <c r="G301" s="17">
        <f>'№ 7 ведом'!H526</f>
        <v>40713.599999999999</v>
      </c>
    </row>
    <row r="302" spans="1:7" ht="31.2" x14ac:dyDescent="0.25">
      <c r="A302" s="45" t="s">
        <v>51</v>
      </c>
      <c r="B302" s="45">
        <v>1110300000</v>
      </c>
      <c r="C302" s="45"/>
      <c r="D302" s="63" t="s">
        <v>188</v>
      </c>
      <c r="E302" s="17">
        <f>E303</f>
        <v>22884.300000000003</v>
      </c>
      <c r="F302" s="17">
        <f t="shared" ref="F302:G302" si="109">F303</f>
        <v>23995.1</v>
      </c>
      <c r="G302" s="17">
        <f t="shared" si="109"/>
        <v>23772.7</v>
      </c>
    </row>
    <row r="303" spans="1:7" ht="46.8" x14ac:dyDescent="0.25">
      <c r="A303" s="199" t="s">
        <v>51</v>
      </c>
      <c r="B303" s="199" t="s">
        <v>362</v>
      </c>
      <c r="C303" s="199"/>
      <c r="D303" s="202" t="s">
        <v>364</v>
      </c>
      <c r="E303" s="17">
        <f>E304</f>
        <v>22884.300000000003</v>
      </c>
      <c r="F303" s="17">
        <f t="shared" ref="F303:G304" si="110">F304</f>
        <v>23995.1</v>
      </c>
      <c r="G303" s="17">
        <f t="shared" si="110"/>
        <v>23772.7</v>
      </c>
    </row>
    <row r="304" spans="1:7" ht="31.2" x14ac:dyDescent="0.25">
      <c r="A304" s="199" t="s">
        <v>51</v>
      </c>
      <c r="B304" s="199" t="s">
        <v>362</v>
      </c>
      <c r="C304" s="201" t="s">
        <v>97</v>
      </c>
      <c r="D304" s="200" t="s">
        <v>98</v>
      </c>
      <c r="E304" s="17">
        <f>E305</f>
        <v>22884.300000000003</v>
      </c>
      <c r="F304" s="17">
        <f t="shared" si="110"/>
        <v>23995.1</v>
      </c>
      <c r="G304" s="17">
        <f t="shared" si="110"/>
        <v>23772.7</v>
      </c>
    </row>
    <row r="305" spans="1:7" x14ac:dyDescent="0.25">
      <c r="A305" s="199" t="s">
        <v>51</v>
      </c>
      <c r="B305" s="199" t="s">
        <v>362</v>
      </c>
      <c r="C305" s="199">
        <v>610</v>
      </c>
      <c r="D305" s="200" t="s">
        <v>106</v>
      </c>
      <c r="E305" s="17">
        <f>'№ 7 ведом'!F530</f>
        <v>22884.300000000003</v>
      </c>
      <c r="F305" s="17">
        <f>'№ 7 ведом'!G530</f>
        <v>23995.1</v>
      </c>
      <c r="G305" s="17">
        <f>'№ 7 ведом'!H530</f>
        <v>23772.7</v>
      </c>
    </row>
    <row r="306" spans="1:7" ht="46.8" x14ac:dyDescent="0.25">
      <c r="A306" s="203" t="s">
        <v>51</v>
      </c>
      <c r="B306" s="203">
        <v>1110800000</v>
      </c>
      <c r="C306" s="203"/>
      <c r="D306" s="204" t="s">
        <v>365</v>
      </c>
      <c r="E306" s="17">
        <f>E307</f>
        <v>14530.3</v>
      </c>
      <c r="F306" s="17">
        <f t="shared" ref="F306:G308" si="111">F307</f>
        <v>14530.3</v>
      </c>
      <c r="G306" s="17">
        <f t="shared" si="111"/>
        <v>14530.3</v>
      </c>
    </row>
    <row r="307" spans="1:7" ht="46.8" x14ac:dyDescent="0.3">
      <c r="A307" s="203" t="s">
        <v>51</v>
      </c>
      <c r="B307" s="203">
        <v>1110853031</v>
      </c>
      <c r="C307" s="203"/>
      <c r="D307" s="185" t="s">
        <v>366</v>
      </c>
      <c r="E307" s="17">
        <f>E308</f>
        <v>14530.3</v>
      </c>
      <c r="F307" s="17">
        <f t="shared" si="111"/>
        <v>14530.3</v>
      </c>
      <c r="G307" s="17">
        <f t="shared" si="111"/>
        <v>14530.3</v>
      </c>
    </row>
    <row r="308" spans="1:7" ht="31.2" x14ac:dyDescent="0.25">
      <c r="A308" s="203" t="s">
        <v>51</v>
      </c>
      <c r="B308" s="203">
        <v>1110853031</v>
      </c>
      <c r="C308" s="205" t="s">
        <v>97</v>
      </c>
      <c r="D308" s="204" t="s">
        <v>98</v>
      </c>
      <c r="E308" s="17">
        <f>E309</f>
        <v>14530.3</v>
      </c>
      <c r="F308" s="17">
        <f t="shared" si="111"/>
        <v>14530.3</v>
      </c>
      <c r="G308" s="17">
        <f t="shared" si="111"/>
        <v>14530.3</v>
      </c>
    </row>
    <row r="309" spans="1:7" x14ac:dyDescent="0.25">
      <c r="A309" s="203" t="s">
        <v>51</v>
      </c>
      <c r="B309" s="203">
        <v>1110853031</v>
      </c>
      <c r="C309" s="203">
        <v>610</v>
      </c>
      <c r="D309" s="204" t="s">
        <v>106</v>
      </c>
      <c r="E309" s="17">
        <f>'№ 7 ведом'!F534</f>
        <v>14530.3</v>
      </c>
      <c r="F309" s="17">
        <f>'№ 7 ведом'!G534</f>
        <v>14530.3</v>
      </c>
      <c r="G309" s="17">
        <f>'№ 7 ведом'!H534</f>
        <v>14530.3</v>
      </c>
    </row>
    <row r="310" spans="1:7" ht="46.8" x14ac:dyDescent="0.25">
      <c r="A310" s="233" t="s">
        <v>51</v>
      </c>
      <c r="B310" s="233">
        <v>1110900000</v>
      </c>
      <c r="C310" s="233"/>
      <c r="D310" s="234" t="s">
        <v>430</v>
      </c>
      <c r="E310" s="17">
        <f>E311</f>
        <v>919.3</v>
      </c>
      <c r="F310" s="17">
        <f t="shared" ref="F310:G312" si="112">F311</f>
        <v>919.3</v>
      </c>
      <c r="G310" s="17">
        <f t="shared" si="112"/>
        <v>919.3</v>
      </c>
    </row>
    <row r="311" spans="1:7" ht="46.8" x14ac:dyDescent="0.25">
      <c r="A311" s="233" t="s">
        <v>51</v>
      </c>
      <c r="B311" s="233">
        <v>1110920020</v>
      </c>
      <c r="C311" s="233"/>
      <c r="D311" s="234" t="s">
        <v>431</v>
      </c>
      <c r="E311" s="17">
        <f>E312</f>
        <v>919.3</v>
      </c>
      <c r="F311" s="17">
        <f t="shared" si="112"/>
        <v>919.3</v>
      </c>
      <c r="G311" s="17">
        <f t="shared" si="112"/>
        <v>919.3</v>
      </c>
    </row>
    <row r="312" spans="1:7" ht="31.2" x14ac:dyDescent="0.25">
      <c r="A312" s="233" t="s">
        <v>51</v>
      </c>
      <c r="B312" s="233">
        <v>1110920020</v>
      </c>
      <c r="C312" s="235" t="s">
        <v>97</v>
      </c>
      <c r="D312" s="234" t="s">
        <v>98</v>
      </c>
      <c r="E312" s="17">
        <f>E313</f>
        <v>919.3</v>
      </c>
      <c r="F312" s="17">
        <f t="shared" si="112"/>
        <v>919.3</v>
      </c>
      <c r="G312" s="17">
        <f t="shared" si="112"/>
        <v>919.3</v>
      </c>
    </row>
    <row r="313" spans="1:7" x14ac:dyDescent="0.25">
      <c r="A313" s="233" t="s">
        <v>51</v>
      </c>
      <c r="B313" s="233">
        <v>1110920020</v>
      </c>
      <c r="C313" s="233">
        <v>610</v>
      </c>
      <c r="D313" s="234" t="s">
        <v>106</v>
      </c>
      <c r="E313" s="17">
        <f>'№ 7 ведом'!F538</f>
        <v>919.3</v>
      </c>
      <c r="F313" s="17">
        <f>'№ 7 ведом'!G538</f>
        <v>919.3</v>
      </c>
      <c r="G313" s="17">
        <f>'№ 7 ведом'!H538</f>
        <v>919.3</v>
      </c>
    </row>
    <row r="314" spans="1:7" ht="31.2" x14ac:dyDescent="0.25">
      <c r="A314" s="45" t="s">
        <v>51</v>
      </c>
      <c r="B314" s="45">
        <v>1130000000</v>
      </c>
      <c r="C314" s="45"/>
      <c r="D314" s="57" t="s">
        <v>117</v>
      </c>
      <c r="E314" s="17">
        <f>E315</f>
        <v>129.69999999999999</v>
      </c>
      <c r="F314" s="17">
        <f t="shared" ref="F314:G320" si="113">F315</f>
        <v>129.69999999999999</v>
      </c>
      <c r="G314" s="17">
        <f t="shared" si="113"/>
        <v>129.69999999999999</v>
      </c>
    </row>
    <row r="315" spans="1:7" ht="31.2" x14ac:dyDescent="0.25">
      <c r="A315" s="45" t="s">
        <v>51</v>
      </c>
      <c r="B315" s="45">
        <v>1130100000</v>
      </c>
      <c r="C315" s="45"/>
      <c r="D315" s="57" t="s">
        <v>238</v>
      </c>
      <c r="E315" s="17">
        <f>E319+E316</f>
        <v>129.69999999999999</v>
      </c>
      <c r="F315" s="17">
        <f t="shared" ref="F315:G315" si="114">F319+F316</f>
        <v>129.69999999999999</v>
      </c>
      <c r="G315" s="17">
        <f t="shared" si="114"/>
        <v>129.69999999999999</v>
      </c>
    </row>
    <row r="316" spans="1:7" ht="31.2" x14ac:dyDescent="0.25">
      <c r="A316" s="106" t="s">
        <v>51</v>
      </c>
      <c r="B316" s="108">
        <v>1130111080</v>
      </c>
      <c r="C316" s="106"/>
      <c r="D316" s="107" t="s">
        <v>295</v>
      </c>
      <c r="E316" s="17">
        <f>E317</f>
        <v>116.7</v>
      </c>
      <c r="F316" s="17">
        <f t="shared" ref="F316:G317" si="115">F317</f>
        <v>116.7</v>
      </c>
      <c r="G316" s="17">
        <f t="shared" si="115"/>
        <v>116.7</v>
      </c>
    </row>
    <row r="317" spans="1:7" ht="31.2" x14ac:dyDescent="0.25">
      <c r="A317" s="106" t="s">
        <v>51</v>
      </c>
      <c r="B317" s="108">
        <v>1130111080</v>
      </c>
      <c r="C317" s="108" t="s">
        <v>97</v>
      </c>
      <c r="D317" s="107" t="s">
        <v>98</v>
      </c>
      <c r="E317" s="17">
        <f>E318</f>
        <v>116.7</v>
      </c>
      <c r="F317" s="17">
        <f t="shared" si="115"/>
        <v>116.7</v>
      </c>
      <c r="G317" s="17">
        <f t="shared" si="115"/>
        <v>116.7</v>
      </c>
    </row>
    <row r="318" spans="1:7" x14ac:dyDescent="0.25">
      <c r="A318" s="106" t="s">
        <v>51</v>
      </c>
      <c r="B318" s="108">
        <v>1130111080</v>
      </c>
      <c r="C318" s="106">
        <v>610</v>
      </c>
      <c r="D318" s="107" t="s">
        <v>106</v>
      </c>
      <c r="E318" s="17">
        <f>'№ 7 ведом'!F543</f>
        <v>116.7</v>
      </c>
      <c r="F318" s="17">
        <f>'№ 7 ведом'!G543</f>
        <v>116.7</v>
      </c>
      <c r="G318" s="17">
        <f>'№ 7 ведом'!H543</f>
        <v>116.7</v>
      </c>
    </row>
    <row r="319" spans="1:7" ht="31.2" x14ac:dyDescent="0.25">
      <c r="A319" s="75" t="s">
        <v>51</v>
      </c>
      <c r="B319" s="77" t="s">
        <v>260</v>
      </c>
      <c r="C319" s="75"/>
      <c r="D319" s="76" t="s">
        <v>261</v>
      </c>
      <c r="E319" s="17">
        <f>E320</f>
        <v>13</v>
      </c>
      <c r="F319" s="17">
        <f t="shared" si="113"/>
        <v>13</v>
      </c>
      <c r="G319" s="17">
        <f t="shared" si="113"/>
        <v>13</v>
      </c>
    </row>
    <row r="320" spans="1:7" ht="31.2" x14ac:dyDescent="0.25">
      <c r="A320" s="75" t="s">
        <v>51</v>
      </c>
      <c r="B320" s="77" t="s">
        <v>260</v>
      </c>
      <c r="C320" s="77" t="s">
        <v>97</v>
      </c>
      <c r="D320" s="76" t="s">
        <v>98</v>
      </c>
      <c r="E320" s="17">
        <f>E321</f>
        <v>13</v>
      </c>
      <c r="F320" s="17">
        <f t="shared" si="113"/>
        <v>13</v>
      </c>
      <c r="G320" s="17">
        <f t="shared" si="113"/>
        <v>13</v>
      </c>
    </row>
    <row r="321" spans="1:7" x14ac:dyDescent="0.25">
      <c r="A321" s="75" t="s">
        <v>51</v>
      </c>
      <c r="B321" s="77" t="s">
        <v>260</v>
      </c>
      <c r="C321" s="75">
        <v>610</v>
      </c>
      <c r="D321" s="76" t="s">
        <v>106</v>
      </c>
      <c r="E321" s="17">
        <f>'№ 7 ведом'!F546</f>
        <v>13</v>
      </c>
      <c r="F321" s="17">
        <f>'№ 7 ведом'!G546</f>
        <v>13</v>
      </c>
      <c r="G321" s="17">
        <f>'№ 7 ведом'!H546</f>
        <v>13</v>
      </c>
    </row>
    <row r="322" spans="1:7" ht="31.2" x14ac:dyDescent="0.25">
      <c r="A322" s="92" t="s">
        <v>51</v>
      </c>
      <c r="B322" s="94">
        <v>1500000000</v>
      </c>
      <c r="C322" s="92"/>
      <c r="D322" s="74" t="s">
        <v>196</v>
      </c>
      <c r="E322" s="17">
        <f>E323</f>
        <v>4271</v>
      </c>
      <c r="F322" s="17">
        <f t="shared" ref="F322:G326" si="116">F323</f>
        <v>4271</v>
      </c>
      <c r="G322" s="17">
        <f t="shared" si="116"/>
        <v>4271</v>
      </c>
    </row>
    <row r="323" spans="1:7" ht="31.2" x14ac:dyDescent="0.25">
      <c r="A323" s="92" t="s">
        <v>51</v>
      </c>
      <c r="B323" s="94">
        <v>1520000000</v>
      </c>
      <c r="C323" s="92"/>
      <c r="D323" s="74" t="s">
        <v>279</v>
      </c>
      <c r="E323" s="17">
        <f>E324</f>
        <v>4271</v>
      </c>
      <c r="F323" s="17">
        <f t="shared" si="116"/>
        <v>4271</v>
      </c>
      <c r="G323" s="17">
        <f t="shared" si="116"/>
        <v>4271</v>
      </c>
    </row>
    <row r="324" spans="1:7" ht="46.8" x14ac:dyDescent="0.25">
      <c r="A324" s="233" t="s">
        <v>51</v>
      </c>
      <c r="B324" s="235">
        <v>1520300000</v>
      </c>
      <c r="C324" s="233"/>
      <c r="D324" s="234" t="s">
        <v>427</v>
      </c>
      <c r="E324" s="17">
        <f>E325</f>
        <v>4271</v>
      </c>
      <c r="F324" s="17">
        <f t="shared" si="116"/>
        <v>4271</v>
      </c>
      <c r="G324" s="17">
        <f t="shared" si="116"/>
        <v>4271</v>
      </c>
    </row>
    <row r="325" spans="1:7" x14ac:dyDescent="0.25">
      <c r="A325" s="233" t="s">
        <v>51</v>
      </c>
      <c r="B325" s="235">
        <v>1520320200</v>
      </c>
      <c r="C325" s="233"/>
      <c r="D325" s="74" t="s">
        <v>428</v>
      </c>
      <c r="E325" s="17">
        <f>E326</f>
        <v>4271</v>
      </c>
      <c r="F325" s="17">
        <f t="shared" si="116"/>
        <v>4271</v>
      </c>
      <c r="G325" s="17">
        <f t="shared" si="116"/>
        <v>4271</v>
      </c>
    </row>
    <row r="326" spans="1:7" ht="31.2" x14ac:dyDescent="0.25">
      <c r="A326" s="233" t="s">
        <v>51</v>
      </c>
      <c r="B326" s="235">
        <v>1520320200</v>
      </c>
      <c r="C326" s="235" t="s">
        <v>97</v>
      </c>
      <c r="D326" s="74" t="s">
        <v>98</v>
      </c>
      <c r="E326" s="17">
        <f>E327</f>
        <v>4271</v>
      </c>
      <c r="F326" s="17">
        <f t="shared" si="116"/>
        <v>4271</v>
      </c>
      <c r="G326" s="17">
        <f t="shared" si="116"/>
        <v>4271</v>
      </c>
    </row>
    <row r="327" spans="1:7" x14ac:dyDescent="0.25">
      <c r="A327" s="233" t="s">
        <v>51</v>
      </c>
      <c r="B327" s="235">
        <v>1520320200</v>
      </c>
      <c r="C327" s="233">
        <v>610</v>
      </c>
      <c r="D327" s="74" t="s">
        <v>106</v>
      </c>
      <c r="E327" s="17">
        <f>'№ 7 ведом'!F552</f>
        <v>4271</v>
      </c>
      <c r="F327" s="17">
        <f>'№ 7 ведом'!G552</f>
        <v>4271</v>
      </c>
      <c r="G327" s="17">
        <f>'№ 7 ведом'!H552</f>
        <v>4271</v>
      </c>
    </row>
    <row r="328" spans="1:7" x14ac:dyDescent="0.25">
      <c r="A328" s="45" t="s">
        <v>90</v>
      </c>
      <c r="B328" s="45" t="s">
        <v>66</v>
      </c>
      <c r="C328" s="45" t="s">
        <v>66</v>
      </c>
      <c r="D328" s="63" t="s">
        <v>91</v>
      </c>
      <c r="E328" s="17">
        <f>E329+E341</f>
        <v>34425.5</v>
      </c>
      <c r="F328" s="17">
        <f t="shared" ref="F328:G328" si="117">F329+F341</f>
        <v>34425.5</v>
      </c>
      <c r="G328" s="17">
        <f t="shared" si="117"/>
        <v>34425.5</v>
      </c>
    </row>
    <row r="329" spans="1:7" ht="46.8" x14ac:dyDescent="0.25">
      <c r="A329" s="45" t="s">
        <v>90</v>
      </c>
      <c r="B329" s="46">
        <v>1100000000</v>
      </c>
      <c r="C329" s="45"/>
      <c r="D329" s="57" t="s">
        <v>200</v>
      </c>
      <c r="E329" s="17">
        <f>E330</f>
        <v>33984.300000000003</v>
      </c>
      <c r="F329" s="17">
        <f t="shared" ref="F329:G330" si="118">F330</f>
        <v>33984.300000000003</v>
      </c>
      <c r="G329" s="17">
        <f t="shared" si="118"/>
        <v>33984.300000000003</v>
      </c>
    </row>
    <row r="330" spans="1:7" x14ac:dyDescent="0.25">
      <c r="A330" s="45" t="s">
        <v>90</v>
      </c>
      <c r="B330" s="45">
        <v>1120000000</v>
      </c>
      <c r="C330" s="45"/>
      <c r="D330" s="57" t="s">
        <v>124</v>
      </c>
      <c r="E330" s="17">
        <f>E331</f>
        <v>33984.300000000003</v>
      </c>
      <c r="F330" s="17">
        <f t="shared" si="118"/>
        <v>33984.300000000003</v>
      </c>
      <c r="G330" s="17">
        <f t="shared" si="118"/>
        <v>33984.300000000003</v>
      </c>
    </row>
    <row r="331" spans="1:7" ht="46.8" x14ac:dyDescent="0.25">
      <c r="A331" s="45" t="s">
        <v>90</v>
      </c>
      <c r="B331" s="45">
        <v>1120100000</v>
      </c>
      <c r="C331" s="45"/>
      <c r="D331" s="57" t="s">
        <v>125</v>
      </c>
      <c r="E331" s="17">
        <f>E335+E332+E338</f>
        <v>33984.300000000003</v>
      </c>
      <c r="F331" s="17">
        <f t="shared" ref="F331:G331" si="119">F335+F332+F338</f>
        <v>33984.300000000003</v>
      </c>
      <c r="G331" s="17">
        <f t="shared" si="119"/>
        <v>33984.300000000003</v>
      </c>
    </row>
    <row r="332" spans="1:7" ht="46.8" x14ac:dyDescent="0.25">
      <c r="A332" s="106" t="s">
        <v>90</v>
      </c>
      <c r="B332" s="106">
        <v>1120110690</v>
      </c>
      <c r="C332" s="106"/>
      <c r="D332" s="74" t="s">
        <v>287</v>
      </c>
      <c r="E332" s="17">
        <f>E333</f>
        <v>6513.7</v>
      </c>
      <c r="F332" s="17">
        <f t="shared" ref="F332:G333" si="120">F333</f>
        <v>6513.7</v>
      </c>
      <c r="G332" s="17">
        <f t="shared" si="120"/>
        <v>6513.7</v>
      </c>
    </row>
    <row r="333" spans="1:7" ht="31.2" x14ac:dyDescent="0.25">
      <c r="A333" s="106" t="s">
        <v>90</v>
      </c>
      <c r="B333" s="106">
        <v>1120110690</v>
      </c>
      <c r="C333" s="108" t="s">
        <v>97</v>
      </c>
      <c r="D333" s="74" t="s">
        <v>98</v>
      </c>
      <c r="E333" s="17">
        <f>E334</f>
        <v>6513.7</v>
      </c>
      <c r="F333" s="17">
        <f t="shared" si="120"/>
        <v>6513.7</v>
      </c>
      <c r="G333" s="17">
        <f t="shared" si="120"/>
        <v>6513.7</v>
      </c>
    </row>
    <row r="334" spans="1:7" x14ac:dyDescent="0.25">
      <c r="A334" s="106" t="s">
        <v>90</v>
      </c>
      <c r="B334" s="106">
        <v>1120110690</v>
      </c>
      <c r="C334" s="106">
        <v>610</v>
      </c>
      <c r="D334" s="74" t="s">
        <v>106</v>
      </c>
      <c r="E334" s="17">
        <f>'№ 7 ведом'!F229+'№ 7 ведом'!F559</f>
        <v>6513.7</v>
      </c>
      <c r="F334" s="17">
        <f>'№ 7 ведом'!G229+'№ 7 ведом'!G559</f>
        <v>6513.7</v>
      </c>
      <c r="G334" s="17">
        <f>'№ 7 ведом'!H229+'№ 7 ведом'!H559</f>
        <v>6513.7</v>
      </c>
    </row>
    <row r="335" spans="1:7" ht="31.2" x14ac:dyDescent="0.25">
      <c r="A335" s="45" t="s">
        <v>90</v>
      </c>
      <c r="B335" s="45">
        <v>1120120010</v>
      </c>
      <c r="C335" s="45"/>
      <c r="D335" s="57" t="s">
        <v>126</v>
      </c>
      <c r="E335" s="17">
        <f t="shared" ref="E335:G336" si="121">E336</f>
        <v>27404.799999999999</v>
      </c>
      <c r="F335" s="17">
        <f t="shared" si="121"/>
        <v>27404.799999999999</v>
      </c>
      <c r="G335" s="17">
        <f t="shared" si="121"/>
        <v>27404.799999999999</v>
      </c>
    </row>
    <row r="336" spans="1:7" ht="31.2" x14ac:dyDescent="0.25">
      <c r="A336" s="45" t="s">
        <v>90</v>
      </c>
      <c r="B336" s="102">
        <v>1120120010</v>
      </c>
      <c r="C336" s="104" t="s">
        <v>97</v>
      </c>
      <c r="D336" s="103" t="s">
        <v>98</v>
      </c>
      <c r="E336" s="17">
        <f t="shared" si="121"/>
        <v>27404.799999999999</v>
      </c>
      <c r="F336" s="17">
        <f t="shared" si="121"/>
        <v>27404.799999999999</v>
      </c>
      <c r="G336" s="17">
        <f t="shared" si="121"/>
        <v>27404.799999999999</v>
      </c>
    </row>
    <row r="337" spans="1:7" x14ac:dyDescent="0.25">
      <c r="A337" s="45" t="s">
        <v>90</v>
      </c>
      <c r="B337" s="102">
        <v>1120120010</v>
      </c>
      <c r="C337" s="102">
        <v>610</v>
      </c>
      <c r="D337" s="103" t="s">
        <v>106</v>
      </c>
      <c r="E337" s="17">
        <f>'№ 7 ведом'!F562+'№ 7 ведом'!F232</f>
        <v>27404.799999999999</v>
      </c>
      <c r="F337" s="17">
        <f>'№ 7 ведом'!G562+'№ 7 ведом'!G232</f>
        <v>27404.799999999999</v>
      </c>
      <c r="G337" s="17">
        <f>'№ 7 ведом'!H562+'№ 7 ведом'!H232</f>
        <v>27404.799999999999</v>
      </c>
    </row>
    <row r="338" spans="1:7" ht="46.8" x14ac:dyDescent="0.25">
      <c r="A338" s="110" t="s">
        <v>90</v>
      </c>
      <c r="B338" s="110" t="s">
        <v>299</v>
      </c>
      <c r="C338" s="110"/>
      <c r="D338" s="74" t="s">
        <v>300</v>
      </c>
      <c r="E338" s="17">
        <f>E339</f>
        <v>65.8</v>
      </c>
      <c r="F338" s="17">
        <f t="shared" ref="F338:G339" si="122">F339</f>
        <v>65.8</v>
      </c>
      <c r="G338" s="17">
        <f t="shared" si="122"/>
        <v>65.8</v>
      </c>
    </row>
    <row r="339" spans="1:7" ht="31.2" x14ac:dyDescent="0.25">
      <c r="A339" s="110" t="s">
        <v>90</v>
      </c>
      <c r="B339" s="110" t="s">
        <v>299</v>
      </c>
      <c r="C339" s="112" t="s">
        <v>97</v>
      </c>
      <c r="D339" s="74" t="s">
        <v>98</v>
      </c>
      <c r="E339" s="17">
        <f>E340</f>
        <v>65.8</v>
      </c>
      <c r="F339" s="17">
        <f t="shared" si="122"/>
        <v>65.8</v>
      </c>
      <c r="G339" s="17">
        <f t="shared" si="122"/>
        <v>65.8</v>
      </c>
    </row>
    <row r="340" spans="1:7" x14ac:dyDescent="0.25">
      <c r="A340" s="110" t="s">
        <v>90</v>
      </c>
      <c r="B340" s="110" t="s">
        <v>299</v>
      </c>
      <c r="C340" s="110">
        <v>610</v>
      </c>
      <c r="D340" s="74" t="s">
        <v>106</v>
      </c>
      <c r="E340" s="17">
        <f>'№ 7 ведом'!F565+'№ 7 ведом'!F235</f>
        <v>65.8</v>
      </c>
      <c r="F340" s="17">
        <f>'№ 7 ведом'!G565+'№ 7 ведом'!G235</f>
        <v>65.8</v>
      </c>
      <c r="G340" s="17">
        <f>'№ 7 ведом'!H565+'№ 7 ведом'!H235</f>
        <v>65.8</v>
      </c>
    </row>
    <row r="341" spans="1:7" ht="31.2" x14ac:dyDescent="0.25">
      <c r="A341" s="233" t="s">
        <v>90</v>
      </c>
      <c r="B341" s="235">
        <v>1500000000</v>
      </c>
      <c r="C341" s="233"/>
      <c r="D341" s="234" t="s">
        <v>196</v>
      </c>
      <c r="E341" s="113">
        <f>E342</f>
        <v>441.2</v>
      </c>
      <c r="F341" s="113">
        <f t="shared" ref="F341:G345" si="123">F342</f>
        <v>441.2</v>
      </c>
      <c r="G341" s="113">
        <f t="shared" si="123"/>
        <v>441.2</v>
      </c>
    </row>
    <row r="342" spans="1:7" ht="31.2" x14ac:dyDescent="0.25">
      <c r="A342" s="233" t="s">
        <v>90</v>
      </c>
      <c r="B342" s="235">
        <v>1520000000</v>
      </c>
      <c r="C342" s="233"/>
      <c r="D342" s="234" t="s">
        <v>304</v>
      </c>
      <c r="E342" s="113">
        <f>E343</f>
        <v>441.2</v>
      </c>
      <c r="F342" s="113">
        <f t="shared" si="123"/>
        <v>441.2</v>
      </c>
      <c r="G342" s="113">
        <f t="shared" si="123"/>
        <v>441.2</v>
      </c>
    </row>
    <row r="343" spans="1:7" ht="46.8" x14ac:dyDescent="0.25">
      <c r="A343" s="233" t="s">
        <v>90</v>
      </c>
      <c r="B343" s="235">
        <v>1520300000</v>
      </c>
      <c r="C343" s="233"/>
      <c r="D343" s="234" t="s">
        <v>427</v>
      </c>
      <c r="E343" s="113">
        <f>E344</f>
        <v>441.2</v>
      </c>
      <c r="F343" s="113">
        <f t="shared" si="123"/>
        <v>441.2</v>
      </c>
      <c r="G343" s="113">
        <f t="shared" si="123"/>
        <v>441.2</v>
      </c>
    </row>
    <row r="344" spans="1:7" x14ac:dyDescent="0.25">
      <c r="A344" s="233" t="s">
        <v>90</v>
      </c>
      <c r="B344" s="235">
        <v>1520320200</v>
      </c>
      <c r="C344" s="233"/>
      <c r="D344" s="74" t="s">
        <v>428</v>
      </c>
      <c r="E344" s="113">
        <f>E345</f>
        <v>441.2</v>
      </c>
      <c r="F344" s="113">
        <f t="shared" si="123"/>
        <v>441.2</v>
      </c>
      <c r="G344" s="113">
        <f t="shared" si="123"/>
        <v>441.2</v>
      </c>
    </row>
    <row r="345" spans="1:7" ht="31.2" x14ac:dyDescent="0.25">
      <c r="A345" s="233" t="s">
        <v>90</v>
      </c>
      <c r="B345" s="235">
        <v>1520320200</v>
      </c>
      <c r="C345" s="235" t="s">
        <v>97</v>
      </c>
      <c r="D345" s="74" t="s">
        <v>98</v>
      </c>
      <c r="E345" s="113">
        <f>E346</f>
        <v>441.2</v>
      </c>
      <c r="F345" s="113">
        <f t="shared" si="123"/>
        <v>441.2</v>
      </c>
      <c r="G345" s="113">
        <f t="shared" si="123"/>
        <v>441.2</v>
      </c>
    </row>
    <row r="346" spans="1:7" x14ac:dyDescent="0.25">
      <c r="A346" s="233" t="s">
        <v>90</v>
      </c>
      <c r="B346" s="235">
        <v>1520320200</v>
      </c>
      <c r="C346" s="233">
        <v>610</v>
      </c>
      <c r="D346" s="74" t="s">
        <v>106</v>
      </c>
      <c r="E346" s="113">
        <f>'№ 7 ведом'!F241</f>
        <v>441.2</v>
      </c>
      <c r="F346" s="113">
        <f>'№ 7 ведом'!G241</f>
        <v>441.2</v>
      </c>
      <c r="G346" s="113">
        <f>'№ 7 ведом'!H241</f>
        <v>441.2</v>
      </c>
    </row>
    <row r="347" spans="1:7" ht="31.2" x14ac:dyDescent="0.25">
      <c r="A347" s="23" t="s">
        <v>224</v>
      </c>
      <c r="B347" s="99"/>
      <c r="C347" s="99"/>
      <c r="D347" s="101" t="s">
        <v>257</v>
      </c>
      <c r="E347" s="113">
        <f t="shared" ref="E347:G352" si="124">E348</f>
        <v>150</v>
      </c>
      <c r="F347" s="17">
        <f t="shared" si="124"/>
        <v>150</v>
      </c>
      <c r="G347" s="17">
        <f t="shared" si="124"/>
        <v>150</v>
      </c>
    </row>
    <row r="348" spans="1:7" ht="46.8" x14ac:dyDescent="0.25">
      <c r="A348" s="23" t="s">
        <v>224</v>
      </c>
      <c r="B348" s="46">
        <v>1600000000</v>
      </c>
      <c r="C348" s="46"/>
      <c r="D348" s="57" t="s">
        <v>116</v>
      </c>
      <c r="E348" s="17">
        <f t="shared" si="124"/>
        <v>150</v>
      </c>
      <c r="F348" s="17">
        <f t="shared" si="124"/>
        <v>150</v>
      </c>
      <c r="G348" s="17">
        <f t="shared" si="124"/>
        <v>150</v>
      </c>
    </row>
    <row r="349" spans="1:7" ht="46.8" x14ac:dyDescent="0.25">
      <c r="A349" s="23" t="s">
        <v>224</v>
      </c>
      <c r="B349" s="46">
        <v>1640000000</v>
      </c>
      <c r="C349" s="1"/>
      <c r="D349" s="64" t="s">
        <v>226</v>
      </c>
      <c r="E349" s="17">
        <f t="shared" si="124"/>
        <v>150</v>
      </c>
      <c r="F349" s="17">
        <f t="shared" si="124"/>
        <v>150</v>
      </c>
      <c r="G349" s="17">
        <f t="shared" si="124"/>
        <v>150</v>
      </c>
    </row>
    <row r="350" spans="1:7" ht="31.2" x14ac:dyDescent="0.25">
      <c r="A350" s="23" t="s">
        <v>224</v>
      </c>
      <c r="B350" s="46">
        <v>1640100000</v>
      </c>
      <c r="C350" s="45"/>
      <c r="D350" s="57" t="s">
        <v>228</v>
      </c>
      <c r="E350" s="17">
        <f t="shared" si="124"/>
        <v>150</v>
      </c>
      <c r="F350" s="17">
        <f t="shared" si="124"/>
        <v>150</v>
      </c>
      <c r="G350" s="17">
        <f t="shared" si="124"/>
        <v>150</v>
      </c>
    </row>
    <row r="351" spans="1:7" x14ac:dyDescent="0.25">
      <c r="A351" s="23" t="s">
        <v>224</v>
      </c>
      <c r="B351" s="46">
        <v>1640120510</v>
      </c>
      <c r="C351" s="45"/>
      <c r="D351" s="57" t="s">
        <v>230</v>
      </c>
      <c r="E351" s="17">
        <f t="shared" si="124"/>
        <v>150</v>
      </c>
      <c r="F351" s="17">
        <f t="shared" si="124"/>
        <v>150</v>
      </c>
      <c r="G351" s="17">
        <f t="shared" si="124"/>
        <v>150</v>
      </c>
    </row>
    <row r="352" spans="1:7" ht="31.2" x14ac:dyDescent="0.25">
      <c r="A352" s="23" t="s">
        <v>224</v>
      </c>
      <c r="B352" s="46">
        <v>1640120510</v>
      </c>
      <c r="C352" s="46" t="s">
        <v>69</v>
      </c>
      <c r="D352" s="57" t="s">
        <v>95</v>
      </c>
      <c r="E352" s="17">
        <f t="shared" si="124"/>
        <v>150</v>
      </c>
      <c r="F352" s="17">
        <f t="shared" si="124"/>
        <v>150</v>
      </c>
      <c r="G352" s="17">
        <f t="shared" si="124"/>
        <v>150</v>
      </c>
    </row>
    <row r="353" spans="1:7" ht="31.2" x14ac:dyDescent="0.25">
      <c r="A353" s="23" t="s">
        <v>224</v>
      </c>
      <c r="B353" s="46">
        <v>1640120510</v>
      </c>
      <c r="C353" s="45">
        <v>240</v>
      </c>
      <c r="D353" s="57" t="s">
        <v>254</v>
      </c>
      <c r="E353" s="17">
        <f>'№ 7 ведом'!F248</f>
        <v>150</v>
      </c>
      <c r="F353" s="17">
        <f>'№ 7 ведом'!G248</f>
        <v>150</v>
      </c>
      <c r="G353" s="17">
        <f>'№ 7 ведом'!H248</f>
        <v>150</v>
      </c>
    </row>
    <row r="354" spans="1:7" x14ac:dyDescent="0.25">
      <c r="A354" s="45" t="s">
        <v>38</v>
      </c>
      <c r="B354" s="45" t="s">
        <v>66</v>
      </c>
      <c r="C354" s="45" t="s">
        <v>66</v>
      </c>
      <c r="D354" s="63" t="s">
        <v>99</v>
      </c>
      <c r="E354" s="22">
        <f>E355+E375</f>
        <v>3992.2999999999997</v>
      </c>
      <c r="F354" s="22">
        <f>F355+F375</f>
        <v>3992.2999999999997</v>
      </c>
      <c r="G354" s="22">
        <f>G355+G375</f>
        <v>3992.2999999999997</v>
      </c>
    </row>
    <row r="355" spans="1:7" ht="46.8" x14ac:dyDescent="0.25">
      <c r="A355" s="45" t="s">
        <v>38</v>
      </c>
      <c r="B355" s="46">
        <v>1100000000</v>
      </c>
      <c r="C355" s="45"/>
      <c r="D355" s="57" t="s">
        <v>200</v>
      </c>
      <c r="E355" s="17">
        <f>E366+E356</f>
        <v>3866.6</v>
      </c>
      <c r="F355" s="17">
        <f>F366+F356</f>
        <v>3866.6</v>
      </c>
      <c r="G355" s="17">
        <f>G366+G356</f>
        <v>3866.6</v>
      </c>
    </row>
    <row r="356" spans="1:7" x14ac:dyDescent="0.25">
      <c r="A356" s="45" t="s">
        <v>38</v>
      </c>
      <c r="B356" s="45">
        <v>1110000000</v>
      </c>
      <c r="C356" s="45"/>
      <c r="D356" s="63" t="s">
        <v>183</v>
      </c>
      <c r="E356" s="17">
        <f>E357</f>
        <v>3781.1</v>
      </c>
      <c r="F356" s="17">
        <f t="shared" ref="F356:G364" si="125">F357</f>
        <v>3781.1</v>
      </c>
      <c r="G356" s="17">
        <f t="shared" si="125"/>
        <v>3781.1</v>
      </c>
    </row>
    <row r="357" spans="1:7" x14ac:dyDescent="0.25">
      <c r="A357" s="45" t="s">
        <v>38</v>
      </c>
      <c r="B357" s="45">
        <v>1110400000</v>
      </c>
      <c r="C357" s="45"/>
      <c r="D357" s="63" t="s">
        <v>189</v>
      </c>
      <c r="E357" s="17">
        <f>E363+E358</f>
        <v>3781.1</v>
      </c>
      <c r="F357" s="17">
        <f>F363+F358</f>
        <v>3781.1</v>
      </c>
      <c r="G357" s="17">
        <f>G363+G358</f>
        <v>3781.1</v>
      </c>
    </row>
    <row r="358" spans="1:7" ht="31.2" x14ac:dyDescent="0.25">
      <c r="A358" s="110" t="s">
        <v>38</v>
      </c>
      <c r="B358" s="110">
        <v>1110410240</v>
      </c>
      <c r="C358" s="110"/>
      <c r="D358" s="74" t="s">
        <v>296</v>
      </c>
      <c r="E358" s="17">
        <f>E359+E361</f>
        <v>3403</v>
      </c>
      <c r="F358" s="17">
        <f t="shared" ref="F358:G358" si="126">F359+F361</f>
        <v>3403</v>
      </c>
      <c r="G358" s="17">
        <f t="shared" si="126"/>
        <v>3403</v>
      </c>
    </row>
    <row r="359" spans="1:7" x14ac:dyDescent="0.25">
      <c r="A359" s="110" t="s">
        <v>38</v>
      </c>
      <c r="B359" s="110">
        <v>1110410240</v>
      </c>
      <c r="C359" s="1" t="s">
        <v>73</v>
      </c>
      <c r="D359" s="60" t="s">
        <v>74</v>
      </c>
      <c r="E359" s="17">
        <f>E360</f>
        <v>330.6</v>
      </c>
      <c r="F359" s="17">
        <f t="shared" ref="F359:G359" si="127">F360</f>
        <v>330.6</v>
      </c>
      <c r="G359" s="17">
        <f t="shared" si="127"/>
        <v>330.6</v>
      </c>
    </row>
    <row r="360" spans="1:7" ht="31.2" x14ac:dyDescent="0.25">
      <c r="A360" s="110" t="s">
        <v>38</v>
      </c>
      <c r="B360" s="110">
        <v>1110410240</v>
      </c>
      <c r="C360" s="110">
        <v>320</v>
      </c>
      <c r="D360" s="111" t="s">
        <v>104</v>
      </c>
      <c r="E360" s="17">
        <f>'№ 7 ведом'!F572</f>
        <v>330.6</v>
      </c>
      <c r="F360" s="17">
        <f>'№ 7 ведом'!G572</f>
        <v>330.6</v>
      </c>
      <c r="G360" s="17">
        <f>'№ 7 ведом'!H572</f>
        <v>330.6</v>
      </c>
    </row>
    <row r="361" spans="1:7" ht="31.2" x14ac:dyDescent="0.25">
      <c r="A361" s="110" t="s">
        <v>38</v>
      </c>
      <c r="B361" s="110">
        <v>1110410240</v>
      </c>
      <c r="C361" s="112" t="s">
        <v>97</v>
      </c>
      <c r="D361" s="111" t="s">
        <v>98</v>
      </c>
      <c r="E361" s="17">
        <f>E362</f>
        <v>3072.4</v>
      </c>
      <c r="F361" s="17">
        <f t="shared" ref="F361:G361" si="128">F362</f>
        <v>3072.4</v>
      </c>
      <c r="G361" s="17">
        <f t="shared" si="128"/>
        <v>3072.4</v>
      </c>
    </row>
    <row r="362" spans="1:7" x14ac:dyDescent="0.25">
      <c r="A362" s="110" t="s">
        <v>38</v>
      </c>
      <c r="B362" s="110">
        <v>1110410240</v>
      </c>
      <c r="C362" s="110">
        <v>610</v>
      </c>
      <c r="D362" s="111" t="s">
        <v>106</v>
      </c>
      <c r="E362" s="17">
        <f>'№ 7 ведом'!F574</f>
        <v>3072.4</v>
      </c>
      <c r="F362" s="17">
        <f>'№ 7 ведом'!G574</f>
        <v>3072.4</v>
      </c>
      <c r="G362" s="17">
        <f>'№ 7 ведом'!H574</f>
        <v>3072.4</v>
      </c>
    </row>
    <row r="363" spans="1:7" ht="31.2" x14ac:dyDescent="0.25">
      <c r="A363" s="45" t="s">
        <v>38</v>
      </c>
      <c r="B363" s="45" t="s">
        <v>191</v>
      </c>
      <c r="C363" s="45"/>
      <c r="D363" s="63" t="s">
        <v>190</v>
      </c>
      <c r="E363" s="17">
        <f>E364</f>
        <v>378.1</v>
      </c>
      <c r="F363" s="17">
        <f t="shared" si="125"/>
        <v>378.1</v>
      </c>
      <c r="G363" s="17">
        <f t="shared" si="125"/>
        <v>378.1</v>
      </c>
    </row>
    <row r="364" spans="1:7" x14ac:dyDescent="0.25">
      <c r="A364" s="45" t="s">
        <v>38</v>
      </c>
      <c r="B364" s="45" t="s">
        <v>191</v>
      </c>
      <c r="C364" s="1" t="s">
        <v>73</v>
      </c>
      <c r="D364" s="64" t="s">
        <v>74</v>
      </c>
      <c r="E364" s="17">
        <f>E365</f>
        <v>378.1</v>
      </c>
      <c r="F364" s="17">
        <f t="shared" si="125"/>
        <v>378.1</v>
      </c>
      <c r="G364" s="17">
        <f t="shared" si="125"/>
        <v>378.1</v>
      </c>
    </row>
    <row r="365" spans="1:7" ht="31.2" x14ac:dyDescent="0.25">
      <c r="A365" s="45" t="s">
        <v>38</v>
      </c>
      <c r="B365" s="45" t="s">
        <v>191</v>
      </c>
      <c r="C365" s="45">
        <v>320</v>
      </c>
      <c r="D365" s="57" t="s">
        <v>104</v>
      </c>
      <c r="E365" s="17">
        <f>'№ 7 ведом'!F577</f>
        <v>378.1</v>
      </c>
      <c r="F365" s="17">
        <f>'№ 7 ведом'!G577</f>
        <v>378.1</v>
      </c>
      <c r="G365" s="17">
        <f>'№ 7 ведом'!H577</f>
        <v>378.1</v>
      </c>
    </row>
    <row r="366" spans="1:7" ht="31.2" x14ac:dyDescent="0.25">
      <c r="A366" s="45" t="s">
        <v>38</v>
      </c>
      <c r="B366" s="46">
        <v>1130000000</v>
      </c>
      <c r="C366" s="45"/>
      <c r="D366" s="63" t="s">
        <v>117</v>
      </c>
      <c r="E366" s="17">
        <f>E367+E371</f>
        <v>85.5</v>
      </c>
      <c r="F366" s="17">
        <f t="shared" ref="F366:G366" si="129">F367+F371</f>
        <v>85.5</v>
      </c>
      <c r="G366" s="17">
        <f t="shared" si="129"/>
        <v>85.5</v>
      </c>
    </row>
    <row r="367" spans="1:7" ht="31.2" x14ac:dyDescent="0.25">
      <c r="A367" s="45" t="s">
        <v>38</v>
      </c>
      <c r="B367" s="45">
        <v>1130200000</v>
      </c>
      <c r="C367" s="45"/>
      <c r="D367" s="63" t="s">
        <v>192</v>
      </c>
      <c r="E367" s="17">
        <f>E368</f>
        <v>15.7</v>
      </c>
      <c r="F367" s="17">
        <f t="shared" ref="F367:G369" si="130">F368</f>
        <v>15.7</v>
      </c>
      <c r="G367" s="17">
        <f t="shared" si="130"/>
        <v>15.7</v>
      </c>
    </row>
    <row r="368" spans="1:7" ht="31.2" x14ac:dyDescent="0.25">
      <c r="A368" s="45" t="s">
        <v>38</v>
      </c>
      <c r="B368" s="45">
        <v>1130220270</v>
      </c>
      <c r="C368" s="45"/>
      <c r="D368" s="63" t="s">
        <v>193</v>
      </c>
      <c r="E368" s="17">
        <f>E369</f>
        <v>15.7</v>
      </c>
      <c r="F368" s="17">
        <f t="shared" si="130"/>
        <v>15.7</v>
      </c>
      <c r="G368" s="17">
        <f t="shared" si="130"/>
        <v>15.7</v>
      </c>
    </row>
    <row r="369" spans="1:7" x14ac:dyDescent="0.25">
      <c r="A369" s="45" t="s">
        <v>38</v>
      </c>
      <c r="B369" s="45">
        <v>1130220270</v>
      </c>
      <c r="C369" s="46" t="s">
        <v>73</v>
      </c>
      <c r="D369" s="57" t="s">
        <v>74</v>
      </c>
      <c r="E369" s="17">
        <f>E370</f>
        <v>15.7</v>
      </c>
      <c r="F369" s="17">
        <f t="shared" si="130"/>
        <v>15.7</v>
      </c>
      <c r="G369" s="17">
        <f t="shared" si="130"/>
        <v>15.7</v>
      </c>
    </row>
    <row r="370" spans="1:7" x14ac:dyDescent="0.25">
      <c r="A370" s="45" t="s">
        <v>38</v>
      </c>
      <c r="B370" s="45">
        <v>1130220270</v>
      </c>
      <c r="C370" s="45">
        <v>350</v>
      </c>
      <c r="D370" s="63" t="s">
        <v>165</v>
      </c>
      <c r="E370" s="17">
        <f>'№ 7 ведом'!F255</f>
        <v>15.7</v>
      </c>
      <c r="F370" s="17">
        <f>'№ 7 ведом'!G255</f>
        <v>15.7</v>
      </c>
      <c r="G370" s="17">
        <f>'№ 7 ведом'!H255</f>
        <v>15.7</v>
      </c>
    </row>
    <row r="371" spans="1:7" ht="31.2" x14ac:dyDescent="0.25">
      <c r="A371" s="45" t="s">
        <v>38</v>
      </c>
      <c r="B371" s="45">
        <v>1130400000</v>
      </c>
      <c r="C371" s="45"/>
      <c r="D371" s="63" t="s">
        <v>148</v>
      </c>
      <c r="E371" s="17">
        <f>E372</f>
        <v>69.8</v>
      </c>
      <c r="F371" s="17">
        <f t="shared" ref="F371:G373" si="131">F372</f>
        <v>69.8</v>
      </c>
      <c r="G371" s="17">
        <f t="shared" si="131"/>
        <v>69.8</v>
      </c>
    </row>
    <row r="372" spans="1:7" ht="31.2" x14ac:dyDescent="0.25">
      <c r="A372" s="45" t="s">
        <v>38</v>
      </c>
      <c r="B372" s="45">
        <v>1130420290</v>
      </c>
      <c r="C372" s="45"/>
      <c r="D372" s="63" t="s">
        <v>149</v>
      </c>
      <c r="E372" s="17">
        <f>E373</f>
        <v>69.8</v>
      </c>
      <c r="F372" s="17">
        <f t="shared" si="131"/>
        <v>69.8</v>
      </c>
      <c r="G372" s="17">
        <f t="shared" si="131"/>
        <v>69.8</v>
      </c>
    </row>
    <row r="373" spans="1:7" ht="31.2" x14ac:dyDescent="0.25">
      <c r="A373" s="45" t="s">
        <v>38</v>
      </c>
      <c r="B373" s="45">
        <v>1130420290</v>
      </c>
      <c r="C373" s="80" t="s">
        <v>69</v>
      </c>
      <c r="D373" s="79" t="s">
        <v>95</v>
      </c>
      <c r="E373" s="17">
        <f>E374</f>
        <v>69.8</v>
      </c>
      <c r="F373" s="17">
        <f t="shared" si="131"/>
        <v>69.8</v>
      </c>
      <c r="G373" s="17">
        <f t="shared" si="131"/>
        <v>69.8</v>
      </c>
    </row>
    <row r="374" spans="1:7" ht="31.2" x14ac:dyDescent="0.25">
      <c r="A374" s="45" t="s">
        <v>38</v>
      </c>
      <c r="B374" s="45">
        <v>1130420290</v>
      </c>
      <c r="C374" s="78">
        <v>240</v>
      </c>
      <c r="D374" s="79" t="s">
        <v>254</v>
      </c>
      <c r="E374" s="17">
        <f>'№ 7 ведом'!F259</f>
        <v>69.8</v>
      </c>
      <c r="F374" s="17">
        <f>'№ 7 ведом'!G259</f>
        <v>69.8</v>
      </c>
      <c r="G374" s="17">
        <f>'№ 7 ведом'!H259</f>
        <v>69.8</v>
      </c>
    </row>
    <row r="375" spans="1:7" ht="46.8" x14ac:dyDescent="0.25">
      <c r="A375" s="45" t="s">
        <v>38</v>
      </c>
      <c r="B375" s="46">
        <v>1200000000</v>
      </c>
      <c r="C375" s="45"/>
      <c r="D375" s="63" t="s">
        <v>195</v>
      </c>
      <c r="E375" s="17">
        <f>E376</f>
        <v>125.69999999999999</v>
      </c>
      <c r="F375" s="17">
        <f t="shared" ref="F375:G376" si="132">F376</f>
        <v>125.69999999999999</v>
      </c>
      <c r="G375" s="17">
        <f t="shared" si="132"/>
        <v>125.69999999999999</v>
      </c>
    </row>
    <row r="376" spans="1:7" ht="31.2" x14ac:dyDescent="0.25">
      <c r="A376" s="45" t="s">
        <v>38</v>
      </c>
      <c r="B376" s="46">
        <v>1240000000</v>
      </c>
      <c r="C376" s="10"/>
      <c r="D376" s="63" t="s">
        <v>138</v>
      </c>
      <c r="E376" s="17">
        <f>E377</f>
        <v>125.69999999999999</v>
      </c>
      <c r="F376" s="17">
        <f t="shared" si="132"/>
        <v>125.69999999999999</v>
      </c>
      <c r="G376" s="17">
        <f t="shared" si="132"/>
        <v>125.69999999999999</v>
      </c>
    </row>
    <row r="377" spans="1:7" ht="31.2" x14ac:dyDescent="0.25">
      <c r="A377" s="45" t="s">
        <v>38</v>
      </c>
      <c r="B377" s="10" t="s">
        <v>140</v>
      </c>
      <c r="C377" s="10"/>
      <c r="D377" s="63" t="s">
        <v>148</v>
      </c>
      <c r="E377" s="17">
        <f>E381+E384+E387+E378</f>
        <v>125.69999999999999</v>
      </c>
      <c r="F377" s="17">
        <f t="shared" ref="F377:G377" si="133">F381+F384+F387+F378</f>
        <v>125.69999999999999</v>
      </c>
      <c r="G377" s="17">
        <f t="shared" si="133"/>
        <v>125.69999999999999</v>
      </c>
    </row>
    <row r="378" spans="1:7" x14ac:dyDescent="0.25">
      <c r="A378" s="2" t="s">
        <v>38</v>
      </c>
      <c r="B378" s="10" t="s">
        <v>223</v>
      </c>
      <c r="C378" s="11"/>
      <c r="D378" s="63" t="s">
        <v>152</v>
      </c>
      <c r="E378" s="17">
        <f>E379</f>
        <v>52.9</v>
      </c>
      <c r="F378" s="17">
        <f t="shared" ref="F378:G379" si="134">F379</f>
        <v>52.9</v>
      </c>
      <c r="G378" s="17">
        <f t="shared" si="134"/>
        <v>52.9</v>
      </c>
    </row>
    <row r="379" spans="1:7" ht="31.2" x14ac:dyDescent="0.25">
      <c r="A379" s="2" t="s">
        <v>38</v>
      </c>
      <c r="B379" s="10" t="s">
        <v>223</v>
      </c>
      <c r="C379" s="80" t="s">
        <v>69</v>
      </c>
      <c r="D379" s="79" t="s">
        <v>95</v>
      </c>
      <c r="E379" s="17">
        <f>E380</f>
        <v>52.9</v>
      </c>
      <c r="F379" s="17">
        <f t="shared" si="134"/>
        <v>52.9</v>
      </c>
      <c r="G379" s="17">
        <f t="shared" si="134"/>
        <v>52.9</v>
      </c>
    </row>
    <row r="380" spans="1:7" ht="31.2" x14ac:dyDescent="0.25">
      <c r="A380" s="2" t="s">
        <v>38</v>
      </c>
      <c r="B380" s="10" t="s">
        <v>223</v>
      </c>
      <c r="C380" s="78">
        <v>240</v>
      </c>
      <c r="D380" s="79" t="s">
        <v>254</v>
      </c>
      <c r="E380" s="17">
        <f>'№ 7 ведом'!F265</f>
        <v>52.9</v>
      </c>
      <c r="F380" s="17">
        <f>'№ 7 ведом'!G265</f>
        <v>52.9</v>
      </c>
      <c r="G380" s="17">
        <f>'№ 7 ведом'!H265</f>
        <v>52.9</v>
      </c>
    </row>
    <row r="381" spans="1:7" ht="31.2" x14ac:dyDescent="0.25">
      <c r="A381" s="45" t="s">
        <v>38</v>
      </c>
      <c r="B381" s="10" t="s">
        <v>142</v>
      </c>
      <c r="C381" s="10"/>
      <c r="D381" s="63" t="s">
        <v>141</v>
      </c>
      <c r="E381" s="17">
        <f>E382</f>
        <v>22.8</v>
      </c>
      <c r="F381" s="17">
        <f t="shared" ref="F381:G382" si="135">F382</f>
        <v>22.8</v>
      </c>
      <c r="G381" s="17">
        <f t="shared" si="135"/>
        <v>22.8</v>
      </c>
    </row>
    <row r="382" spans="1:7" ht="31.2" x14ac:dyDescent="0.25">
      <c r="A382" s="45" t="s">
        <v>38</v>
      </c>
      <c r="B382" s="10" t="s">
        <v>142</v>
      </c>
      <c r="C382" s="46" t="s">
        <v>69</v>
      </c>
      <c r="D382" s="57" t="s">
        <v>95</v>
      </c>
      <c r="E382" s="17">
        <f>E383</f>
        <v>22.8</v>
      </c>
      <c r="F382" s="17">
        <f t="shared" si="135"/>
        <v>22.8</v>
      </c>
      <c r="G382" s="17">
        <f t="shared" si="135"/>
        <v>22.8</v>
      </c>
    </row>
    <row r="383" spans="1:7" ht="31.2" x14ac:dyDescent="0.25">
      <c r="A383" s="45" t="s">
        <v>38</v>
      </c>
      <c r="B383" s="10" t="s">
        <v>142</v>
      </c>
      <c r="C383" s="45">
        <v>240</v>
      </c>
      <c r="D383" s="57" t="s">
        <v>254</v>
      </c>
      <c r="E383" s="17">
        <f>'№ 7 ведом'!F268</f>
        <v>22.8</v>
      </c>
      <c r="F383" s="17">
        <f>'№ 7 ведом'!G268</f>
        <v>22.8</v>
      </c>
      <c r="G383" s="17">
        <f>'№ 7 ведом'!H268</f>
        <v>22.8</v>
      </c>
    </row>
    <row r="384" spans="1:7" ht="31.2" x14ac:dyDescent="0.25">
      <c r="A384" s="45" t="s">
        <v>38</v>
      </c>
      <c r="B384" s="10" t="s">
        <v>144</v>
      </c>
      <c r="C384" s="10"/>
      <c r="D384" s="63" t="s">
        <v>143</v>
      </c>
      <c r="E384" s="17">
        <f>E385</f>
        <v>14</v>
      </c>
      <c r="F384" s="17">
        <f t="shared" ref="F384:G385" si="136">F385</f>
        <v>14</v>
      </c>
      <c r="G384" s="17">
        <f t="shared" si="136"/>
        <v>14</v>
      </c>
    </row>
    <row r="385" spans="1:7" ht="31.2" x14ac:dyDescent="0.25">
      <c r="A385" s="45" t="s">
        <v>38</v>
      </c>
      <c r="B385" s="10" t="s">
        <v>144</v>
      </c>
      <c r="C385" s="46" t="s">
        <v>69</v>
      </c>
      <c r="D385" s="57" t="s">
        <v>95</v>
      </c>
      <c r="E385" s="17">
        <f>E386</f>
        <v>14</v>
      </c>
      <c r="F385" s="17">
        <f t="shared" si="136"/>
        <v>14</v>
      </c>
      <c r="G385" s="17">
        <f t="shared" si="136"/>
        <v>14</v>
      </c>
    </row>
    <row r="386" spans="1:7" ht="31.2" x14ac:dyDescent="0.25">
      <c r="A386" s="45" t="s">
        <v>38</v>
      </c>
      <c r="B386" s="10" t="s">
        <v>144</v>
      </c>
      <c r="C386" s="45">
        <v>240</v>
      </c>
      <c r="D386" s="57" t="s">
        <v>254</v>
      </c>
      <c r="E386" s="17">
        <f>'№ 7 ведом'!F271</f>
        <v>14</v>
      </c>
      <c r="F386" s="17">
        <f>'№ 7 ведом'!G271</f>
        <v>14</v>
      </c>
      <c r="G386" s="17">
        <f>'№ 7 ведом'!H271</f>
        <v>14</v>
      </c>
    </row>
    <row r="387" spans="1:7" x14ac:dyDescent="0.25">
      <c r="A387" s="45" t="s">
        <v>38</v>
      </c>
      <c r="B387" s="10" t="s">
        <v>225</v>
      </c>
      <c r="C387" s="10"/>
      <c r="D387" s="63" t="s">
        <v>145</v>
      </c>
      <c r="E387" s="17">
        <f>E388</f>
        <v>36</v>
      </c>
      <c r="F387" s="17">
        <f t="shared" ref="F387:G388" si="137">F388</f>
        <v>36</v>
      </c>
      <c r="G387" s="17">
        <f t="shared" si="137"/>
        <v>36</v>
      </c>
    </row>
    <row r="388" spans="1:7" x14ac:dyDescent="0.25">
      <c r="A388" s="45" t="s">
        <v>38</v>
      </c>
      <c r="B388" s="10" t="s">
        <v>225</v>
      </c>
      <c r="C388" s="46" t="s">
        <v>73</v>
      </c>
      <c r="D388" s="57" t="s">
        <v>74</v>
      </c>
      <c r="E388" s="17">
        <f>E389</f>
        <v>36</v>
      </c>
      <c r="F388" s="17">
        <f t="shared" si="137"/>
        <v>36</v>
      </c>
      <c r="G388" s="17">
        <f t="shared" si="137"/>
        <v>36</v>
      </c>
    </row>
    <row r="389" spans="1:7" x14ac:dyDescent="0.25">
      <c r="A389" s="45" t="s">
        <v>38</v>
      </c>
      <c r="B389" s="10" t="s">
        <v>225</v>
      </c>
      <c r="C389" s="10" t="s">
        <v>146</v>
      </c>
      <c r="D389" s="63" t="s">
        <v>147</v>
      </c>
      <c r="E389" s="17">
        <f>'№ 7 ведом'!F274</f>
        <v>36</v>
      </c>
      <c r="F389" s="17">
        <f>'№ 7 ведом'!G274</f>
        <v>36</v>
      </c>
      <c r="G389" s="17">
        <f>'№ 7 ведом'!H274</f>
        <v>36</v>
      </c>
    </row>
    <row r="390" spans="1:7" x14ac:dyDescent="0.25">
      <c r="A390" s="45" t="s">
        <v>52</v>
      </c>
      <c r="B390" s="45" t="s">
        <v>66</v>
      </c>
      <c r="C390" s="45" t="s">
        <v>66</v>
      </c>
      <c r="D390" s="63" t="s">
        <v>12</v>
      </c>
      <c r="E390" s="17">
        <f>E391+E401</f>
        <v>6591</v>
      </c>
      <c r="F390" s="17">
        <f>F391+F401</f>
        <v>6591</v>
      </c>
      <c r="G390" s="17">
        <f>G391+G401</f>
        <v>6591</v>
      </c>
    </row>
    <row r="391" spans="1:7" ht="46.8" x14ac:dyDescent="0.25">
      <c r="A391" s="45" t="s">
        <v>52</v>
      </c>
      <c r="B391" s="46">
        <v>1100000000</v>
      </c>
      <c r="C391" s="45"/>
      <c r="D391" s="57" t="s">
        <v>200</v>
      </c>
      <c r="E391" s="17">
        <f>E392</f>
        <v>318</v>
      </c>
      <c r="F391" s="17">
        <f t="shared" ref="F391:G399" si="138">F392</f>
        <v>318</v>
      </c>
      <c r="G391" s="17">
        <f t="shared" si="138"/>
        <v>318</v>
      </c>
    </row>
    <row r="392" spans="1:7" ht="31.2" x14ac:dyDescent="0.25">
      <c r="A392" s="45" t="s">
        <v>52</v>
      </c>
      <c r="B392" s="46">
        <v>1130000000</v>
      </c>
      <c r="C392" s="25"/>
      <c r="D392" s="63" t="s">
        <v>117</v>
      </c>
      <c r="E392" s="17">
        <f>E397+E393</f>
        <v>318</v>
      </c>
      <c r="F392" s="17">
        <f t="shared" ref="F392:G392" si="139">F397+F393</f>
        <v>318</v>
      </c>
      <c r="G392" s="17">
        <f t="shared" si="139"/>
        <v>318</v>
      </c>
    </row>
    <row r="393" spans="1:7" ht="31.2" x14ac:dyDescent="0.25">
      <c r="A393" s="45" t="s">
        <v>52</v>
      </c>
      <c r="B393" s="45">
        <v>1130100000</v>
      </c>
      <c r="C393" s="25"/>
      <c r="D393" s="63" t="s">
        <v>238</v>
      </c>
      <c r="E393" s="17">
        <f>E394</f>
        <v>155.9</v>
      </c>
      <c r="F393" s="17">
        <f t="shared" ref="F393:G395" si="140">F394</f>
        <v>155.9</v>
      </c>
      <c r="G393" s="17">
        <f t="shared" si="140"/>
        <v>155.9</v>
      </c>
    </row>
    <row r="394" spans="1:7" ht="31.2" x14ac:dyDescent="0.25">
      <c r="A394" s="45" t="s">
        <v>52</v>
      </c>
      <c r="B394" s="46">
        <v>1130120260</v>
      </c>
      <c r="C394" s="25"/>
      <c r="D394" s="63" t="s">
        <v>239</v>
      </c>
      <c r="E394" s="17">
        <f>E395</f>
        <v>155.9</v>
      </c>
      <c r="F394" s="17">
        <f t="shared" si="140"/>
        <v>155.9</v>
      </c>
      <c r="G394" s="17">
        <f t="shared" si="140"/>
        <v>155.9</v>
      </c>
    </row>
    <row r="395" spans="1:7" ht="31.2" x14ac:dyDescent="0.25">
      <c r="A395" s="45" t="s">
        <v>52</v>
      </c>
      <c r="B395" s="46">
        <v>1130120260</v>
      </c>
      <c r="C395" s="45" t="s">
        <v>69</v>
      </c>
      <c r="D395" s="63" t="s">
        <v>95</v>
      </c>
      <c r="E395" s="17">
        <f>E396</f>
        <v>155.9</v>
      </c>
      <c r="F395" s="17">
        <f t="shared" si="140"/>
        <v>155.9</v>
      </c>
      <c r="G395" s="17">
        <f t="shared" si="140"/>
        <v>155.9</v>
      </c>
    </row>
    <row r="396" spans="1:7" ht="31.2" x14ac:dyDescent="0.25">
      <c r="A396" s="45" t="s">
        <v>52</v>
      </c>
      <c r="B396" s="46">
        <v>1130120260</v>
      </c>
      <c r="C396" s="45">
        <v>240</v>
      </c>
      <c r="D396" s="63" t="s">
        <v>254</v>
      </c>
      <c r="E396" s="17">
        <f>'№ 7 ведом'!F584</f>
        <v>155.9</v>
      </c>
      <c r="F396" s="17">
        <f>'№ 7 ведом'!G584</f>
        <v>155.9</v>
      </c>
      <c r="G396" s="17">
        <f>'№ 7 ведом'!H584</f>
        <v>155.9</v>
      </c>
    </row>
    <row r="397" spans="1:7" ht="31.2" x14ac:dyDescent="0.25">
      <c r="A397" s="45" t="s">
        <v>52</v>
      </c>
      <c r="B397" s="45">
        <v>1130200000</v>
      </c>
      <c r="C397" s="45"/>
      <c r="D397" s="63" t="s">
        <v>192</v>
      </c>
      <c r="E397" s="17">
        <f>E398</f>
        <v>162.1</v>
      </c>
      <c r="F397" s="17">
        <f t="shared" si="138"/>
        <v>162.1</v>
      </c>
      <c r="G397" s="17">
        <f t="shared" si="138"/>
        <v>162.1</v>
      </c>
    </row>
    <row r="398" spans="1:7" ht="31.2" x14ac:dyDescent="0.25">
      <c r="A398" s="45" t="s">
        <v>52</v>
      </c>
      <c r="B398" s="45">
        <v>1130220270</v>
      </c>
      <c r="C398" s="45"/>
      <c r="D398" s="63" t="s">
        <v>193</v>
      </c>
      <c r="E398" s="17">
        <f>E399</f>
        <v>162.1</v>
      </c>
      <c r="F398" s="17">
        <f t="shared" si="138"/>
        <v>162.1</v>
      </c>
      <c r="G398" s="17">
        <f t="shared" si="138"/>
        <v>162.1</v>
      </c>
    </row>
    <row r="399" spans="1:7" ht="31.2" x14ac:dyDescent="0.25">
      <c r="A399" s="45" t="s">
        <v>52</v>
      </c>
      <c r="B399" s="45">
        <v>1130220270</v>
      </c>
      <c r="C399" s="45" t="s">
        <v>69</v>
      </c>
      <c r="D399" s="63" t="s">
        <v>95</v>
      </c>
      <c r="E399" s="17">
        <f>E400</f>
        <v>162.1</v>
      </c>
      <c r="F399" s="17">
        <f t="shared" si="138"/>
        <v>162.1</v>
      </c>
      <c r="G399" s="17">
        <f t="shared" si="138"/>
        <v>162.1</v>
      </c>
    </row>
    <row r="400" spans="1:7" ht="31.2" x14ac:dyDescent="0.25">
      <c r="A400" s="45" t="s">
        <v>52</v>
      </c>
      <c r="B400" s="45">
        <v>1130220270</v>
      </c>
      <c r="C400" s="45">
        <v>240</v>
      </c>
      <c r="D400" s="63" t="s">
        <v>254</v>
      </c>
      <c r="E400" s="17">
        <f>'№ 7 ведом'!F588</f>
        <v>162.1</v>
      </c>
      <c r="F400" s="17">
        <f>'№ 7 ведом'!G588</f>
        <v>162.1</v>
      </c>
      <c r="G400" s="17">
        <f>'№ 7 ведом'!H588</f>
        <v>162.1</v>
      </c>
    </row>
    <row r="401" spans="1:7" x14ac:dyDescent="0.25">
      <c r="A401" s="45" t="s">
        <v>52</v>
      </c>
      <c r="B401" s="45">
        <v>9900000000</v>
      </c>
      <c r="C401" s="45"/>
      <c r="D401" s="63" t="s">
        <v>107</v>
      </c>
      <c r="E401" s="17">
        <f>E402</f>
        <v>6273</v>
      </c>
      <c r="F401" s="17">
        <f t="shared" ref="F401:G402" si="141">F402</f>
        <v>6273</v>
      </c>
      <c r="G401" s="17">
        <f t="shared" si="141"/>
        <v>6273</v>
      </c>
    </row>
    <row r="402" spans="1:7" ht="31.2" x14ac:dyDescent="0.25">
      <c r="A402" s="45" t="s">
        <v>52</v>
      </c>
      <c r="B402" s="45">
        <v>9990000000</v>
      </c>
      <c r="C402" s="45"/>
      <c r="D402" s="63" t="s">
        <v>161</v>
      </c>
      <c r="E402" s="17">
        <f>E403</f>
        <v>6273</v>
      </c>
      <c r="F402" s="17">
        <f t="shared" si="141"/>
        <v>6273</v>
      </c>
      <c r="G402" s="17">
        <f t="shared" si="141"/>
        <v>6273</v>
      </c>
    </row>
    <row r="403" spans="1:7" ht="31.2" x14ac:dyDescent="0.25">
      <c r="A403" s="45" t="s">
        <v>52</v>
      </c>
      <c r="B403" s="45">
        <v>9990200000</v>
      </c>
      <c r="C403" s="25"/>
      <c r="D403" s="63" t="s">
        <v>120</v>
      </c>
      <c r="E403" s="17">
        <f>E404</f>
        <v>6273</v>
      </c>
      <c r="F403" s="17">
        <f t="shared" ref="F403:G405" si="142">F404</f>
        <v>6273</v>
      </c>
      <c r="G403" s="17">
        <f t="shared" si="142"/>
        <v>6273</v>
      </c>
    </row>
    <row r="404" spans="1:7" ht="46.8" x14ac:dyDescent="0.25">
      <c r="A404" s="45" t="s">
        <v>52</v>
      </c>
      <c r="B404" s="45">
        <v>9990225000</v>
      </c>
      <c r="C404" s="45"/>
      <c r="D404" s="63" t="s">
        <v>121</v>
      </c>
      <c r="E404" s="17">
        <f>E405+E407</f>
        <v>6273</v>
      </c>
      <c r="F404" s="17">
        <f t="shared" ref="F404:G404" si="143">F405+F407</f>
        <v>6273</v>
      </c>
      <c r="G404" s="17">
        <f t="shared" si="143"/>
        <v>6273</v>
      </c>
    </row>
    <row r="405" spans="1:7" ht="62.4" x14ac:dyDescent="0.25">
      <c r="A405" s="45" t="s">
        <v>52</v>
      </c>
      <c r="B405" s="45">
        <v>9990225000</v>
      </c>
      <c r="C405" s="45" t="s">
        <v>68</v>
      </c>
      <c r="D405" s="63" t="s">
        <v>1</v>
      </c>
      <c r="E405" s="17">
        <f>E406</f>
        <v>6198.2</v>
      </c>
      <c r="F405" s="17">
        <f t="shared" si="142"/>
        <v>6198.2</v>
      </c>
      <c r="G405" s="17">
        <f t="shared" si="142"/>
        <v>6198.2</v>
      </c>
    </row>
    <row r="406" spans="1:7" ht="31.2" x14ac:dyDescent="0.25">
      <c r="A406" s="45" t="s">
        <v>52</v>
      </c>
      <c r="B406" s="45">
        <v>9990225000</v>
      </c>
      <c r="C406" s="45">
        <v>120</v>
      </c>
      <c r="D406" s="63" t="s">
        <v>256</v>
      </c>
      <c r="E406" s="17">
        <f>'№ 7 ведом'!F594</f>
        <v>6198.2</v>
      </c>
      <c r="F406" s="17">
        <f>'№ 7 ведом'!G594</f>
        <v>6198.2</v>
      </c>
      <c r="G406" s="17">
        <f>'№ 7 ведом'!H594</f>
        <v>6198.2</v>
      </c>
    </row>
    <row r="407" spans="1:7" x14ac:dyDescent="0.25">
      <c r="A407" s="45" t="s">
        <v>52</v>
      </c>
      <c r="B407" s="69">
        <v>9990225000</v>
      </c>
      <c r="C407" s="45" t="s">
        <v>70</v>
      </c>
      <c r="D407" s="63" t="s">
        <v>71</v>
      </c>
      <c r="E407" s="17">
        <f>E408</f>
        <v>74.8</v>
      </c>
      <c r="F407" s="17">
        <f t="shared" ref="F407:G407" si="144">F408</f>
        <v>74.8</v>
      </c>
      <c r="G407" s="17">
        <f t="shared" si="144"/>
        <v>74.8</v>
      </c>
    </row>
    <row r="408" spans="1:7" x14ac:dyDescent="0.25">
      <c r="A408" s="45" t="s">
        <v>52</v>
      </c>
      <c r="B408" s="69">
        <v>9990225000</v>
      </c>
      <c r="C408" s="45">
        <v>850</v>
      </c>
      <c r="D408" s="63" t="s">
        <v>102</v>
      </c>
      <c r="E408" s="17">
        <f>'№ 7 ведом'!F596</f>
        <v>74.8</v>
      </c>
      <c r="F408" s="17">
        <f>'№ 7 ведом'!G596</f>
        <v>74.8</v>
      </c>
      <c r="G408" s="17">
        <f>'№ 7 ведом'!H596</f>
        <v>74.8</v>
      </c>
    </row>
    <row r="409" spans="1:7" x14ac:dyDescent="0.25">
      <c r="A409" s="4" t="s">
        <v>41</v>
      </c>
      <c r="B409" s="4" t="s">
        <v>66</v>
      </c>
      <c r="C409" s="4" t="s">
        <v>66</v>
      </c>
      <c r="D409" s="20" t="s">
        <v>82</v>
      </c>
      <c r="E409" s="6">
        <f>E410</f>
        <v>37225</v>
      </c>
      <c r="F409" s="6">
        <f t="shared" ref="F409:G409" si="145">F410</f>
        <v>37080.099999999991</v>
      </c>
      <c r="G409" s="6">
        <f t="shared" si="145"/>
        <v>37080.099999999991</v>
      </c>
    </row>
    <row r="410" spans="1:7" x14ac:dyDescent="0.25">
      <c r="A410" s="47" t="s">
        <v>42</v>
      </c>
      <c r="B410" s="47" t="s">
        <v>66</v>
      </c>
      <c r="C410" s="47" t="s">
        <v>66</v>
      </c>
      <c r="D410" s="13" t="s">
        <v>13</v>
      </c>
      <c r="E410" s="7">
        <f>E411+E448</f>
        <v>37225</v>
      </c>
      <c r="F410" s="7">
        <f t="shared" ref="F410:G410" si="146">F411+F448</f>
        <v>37080.099999999991</v>
      </c>
      <c r="G410" s="7">
        <f t="shared" si="146"/>
        <v>37080.099999999991</v>
      </c>
    </row>
    <row r="411" spans="1:7" ht="46.8" x14ac:dyDescent="0.25">
      <c r="A411" s="45" t="s">
        <v>42</v>
      </c>
      <c r="B411" s="46">
        <v>1200000000</v>
      </c>
      <c r="C411" s="45"/>
      <c r="D411" s="63" t="s">
        <v>195</v>
      </c>
      <c r="E411" s="17">
        <f>E412+E427</f>
        <v>36694</v>
      </c>
      <c r="F411" s="17">
        <f t="shared" ref="F411:G411" si="147">F412+F427</f>
        <v>36549.099999999991</v>
      </c>
      <c r="G411" s="17">
        <f t="shared" si="147"/>
        <v>36549.099999999991</v>
      </c>
    </row>
    <row r="412" spans="1:7" ht="31.2" x14ac:dyDescent="0.25">
      <c r="A412" s="45" t="s">
        <v>42</v>
      </c>
      <c r="B412" s="46">
        <v>1210000000</v>
      </c>
      <c r="C412" s="45"/>
      <c r="D412" s="63" t="s">
        <v>208</v>
      </c>
      <c r="E412" s="17">
        <f>E413+E423</f>
        <v>12545.599999999999</v>
      </c>
      <c r="F412" s="17">
        <f>F413+F424</f>
        <v>12465.599999999999</v>
      </c>
      <c r="G412" s="17">
        <f>G413+G424</f>
        <v>12465.599999999999</v>
      </c>
    </row>
    <row r="413" spans="1:7" ht="31.2" x14ac:dyDescent="0.25">
      <c r="A413" s="45" t="s">
        <v>42</v>
      </c>
      <c r="B413" s="46">
        <v>1210100000</v>
      </c>
      <c r="C413" s="45"/>
      <c r="D413" s="63" t="s">
        <v>209</v>
      </c>
      <c r="E413" s="17">
        <f>E417+E414+E420</f>
        <v>12465.599999999999</v>
      </c>
      <c r="F413" s="17">
        <f t="shared" ref="F413:G413" si="148">F417+F414+F420</f>
        <v>12465.599999999999</v>
      </c>
      <c r="G413" s="17">
        <f t="shared" si="148"/>
        <v>12465.599999999999</v>
      </c>
    </row>
    <row r="414" spans="1:7" ht="46.8" x14ac:dyDescent="0.3">
      <c r="A414" s="106" t="s">
        <v>42</v>
      </c>
      <c r="B414" s="108">
        <v>1210110680</v>
      </c>
      <c r="C414" s="106"/>
      <c r="D414" s="97" t="s">
        <v>288</v>
      </c>
      <c r="E414" s="17">
        <f>E415</f>
        <v>4381.3999999999996</v>
      </c>
      <c r="F414" s="17">
        <f t="shared" ref="F414:G415" si="149">F415</f>
        <v>4381.3999999999996</v>
      </c>
      <c r="G414" s="17">
        <f t="shared" si="149"/>
        <v>4381.3999999999996</v>
      </c>
    </row>
    <row r="415" spans="1:7" ht="31.2" x14ac:dyDescent="0.25">
      <c r="A415" s="106" t="s">
        <v>42</v>
      </c>
      <c r="B415" s="108">
        <v>1210110680</v>
      </c>
      <c r="C415" s="108" t="s">
        <v>97</v>
      </c>
      <c r="D415" s="74" t="s">
        <v>98</v>
      </c>
      <c r="E415" s="17">
        <f>E416</f>
        <v>4381.3999999999996</v>
      </c>
      <c r="F415" s="17">
        <f t="shared" si="149"/>
        <v>4381.3999999999996</v>
      </c>
      <c r="G415" s="17">
        <f t="shared" si="149"/>
        <v>4381.3999999999996</v>
      </c>
    </row>
    <row r="416" spans="1:7" x14ac:dyDescent="0.25">
      <c r="A416" s="106" t="s">
        <v>42</v>
      </c>
      <c r="B416" s="108">
        <v>1210110680</v>
      </c>
      <c r="C416" s="106">
        <v>610</v>
      </c>
      <c r="D416" s="74" t="s">
        <v>106</v>
      </c>
      <c r="E416" s="17">
        <f>'№ 7 ведом'!F282</f>
        <v>4381.3999999999996</v>
      </c>
      <c r="F416" s="17">
        <f>'№ 7 ведом'!G282</f>
        <v>4381.3999999999996</v>
      </c>
      <c r="G416" s="17">
        <f>'№ 7 ведом'!H282</f>
        <v>4381.3999999999996</v>
      </c>
    </row>
    <row r="417" spans="1:7" ht="31.2" x14ac:dyDescent="0.25">
      <c r="A417" s="45" t="s">
        <v>42</v>
      </c>
      <c r="B417" s="46">
        <v>1210120010</v>
      </c>
      <c r="C417" s="45"/>
      <c r="D417" s="63" t="s">
        <v>126</v>
      </c>
      <c r="E417" s="17">
        <f>E418</f>
        <v>8039.9</v>
      </c>
      <c r="F417" s="17">
        <f t="shared" ref="F417:G418" si="150">F418</f>
        <v>8039.9</v>
      </c>
      <c r="G417" s="17">
        <f t="shared" si="150"/>
        <v>8039.9</v>
      </c>
    </row>
    <row r="418" spans="1:7" ht="31.2" x14ac:dyDescent="0.25">
      <c r="A418" s="45" t="s">
        <v>42</v>
      </c>
      <c r="B418" s="46">
        <v>1210120010</v>
      </c>
      <c r="C418" s="46" t="s">
        <v>97</v>
      </c>
      <c r="D418" s="57" t="s">
        <v>98</v>
      </c>
      <c r="E418" s="17">
        <f>E419</f>
        <v>8039.9</v>
      </c>
      <c r="F418" s="17">
        <f t="shared" si="150"/>
        <v>8039.9</v>
      </c>
      <c r="G418" s="17">
        <f t="shared" si="150"/>
        <v>8039.9</v>
      </c>
    </row>
    <row r="419" spans="1:7" x14ac:dyDescent="0.25">
      <c r="A419" s="45" t="s">
        <v>42</v>
      </c>
      <c r="B419" s="46">
        <v>1210120010</v>
      </c>
      <c r="C419" s="45">
        <v>610</v>
      </c>
      <c r="D419" s="57" t="s">
        <v>106</v>
      </c>
      <c r="E419" s="17">
        <f>'№ 7 ведом'!F285</f>
        <v>8039.9</v>
      </c>
      <c r="F419" s="17">
        <f>'№ 7 ведом'!G285</f>
        <v>8039.9</v>
      </c>
      <c r="G419" s="17">
        <f>'№ 7 ведом'!H285</f>
        <v>8039.9</v>
      </c>
    </row>
    <row r="420" spans="1:7" ht="46.8" x14ac:dyDescent="0.3">
      <c r="A420" s="110" t="s">
        <v>42</v>
      </c>
      <c r="B420" s="112" t="s">
        <v>301</v>
      </c>
      <c r="C420" s="110"/>
      <c r="D420" s="97" t="s">
        <v>302</v>
      </c>
      <c r="E420" s="17">
        <f>E421</f>
        <v>44.3</v>
      </c>
      <c r="F420" s="17">
        <f t="shared" ref="F420:G421" si="151">F421</f>
        <v>44.3</v>
      </c>
      <c r="G420" s="17">
        <f t="shared" si="151"/>
        <v>44.3</v>
      </c>
    </row>
    <row r="421" spans="1:7" ht="31.2" x14ac:dyDescent="0.25">
      <c r="A421" s="110" t="s">
        <v>42</v>
      </c>
      <c r="B421" s="112" t="s">
        <v>301</v>
      </c>
      <c r="C421" s="112" t="s">
        <v>97</v>
      </c>
      <c r="D421" s="74" t="s">
        <v>98</v>
      </c>
      <c r="E421" s="17">
        <f>E422</f>
        <v>44.3</v>
      </c>
      <c r="F421" s="17">
        <f t="shared" si="151"/>
        <v>44.3</v>
      </c>
      <c r="G421" s="17">
        <f t="shared" si="151"/>
        <v>44.3</v>
      </c>
    </row>
    <row r="422" spans="1:7" x14ac:dyDescent="0.25">
      <c r="A422" s="110" t="s">
        <v>42</v>
      </c>
      <c r="B422" s="112" t="s">
        <v>301</v>
      </c>
      <c r="C422" s="110">
        <v>610</v>
      </c>
      <c r="D422" s="74" t="s">
        <v>106</v>
      </c>
      <c r="E422" s="17">
        <f>'№ 7 ведом'!F288</f>
        <v>44.3</v>
      </c>
      <c r="F422" s="17">
        <f>'№ 7 ведом'!G288</f>
        <v>44.3</v>
      </c>
      <c r="G422" s="17">
        <f>'№ 7 ведом'!H288</f>
        <v>44.3</v>
      </c>
    </row>
    <row r="423" spans="1:7" ht="31.2" x14ac:dyDescent="0.25">
      <c r="A423" s="110" t="s">
        <v>42</v>
      </c>
      <c r="B423" s="112">
        <v>1210300000</v>
      </c>
      <c r="C423" s="110"/>
      <c r="D423" s="70" t="s">
        <v>210</v>
      </c>
      <c r="E423" s="17">
        <f>E424</f>
        <v>80</v>
      </c>
      <c r="F423" s="17">
        <f t="shared" ref="F423:G425" si="152">F424</f>
        <v>0</v>
      </c>
      <c r="G423" s="17">
        <f t="shared" si="152"/>
        <v>0</v>
      </c>
    </row>
    <row r="424" spans="1:7" x14ac:dyDescent="0.25">
      <c r="A424" s="69" t="s">
        <v>42</v>
      </c>
      <c r="B424" s="110" t="s">
        <v>150</v>
      </c>
      <c r="C424" s="69"/>
      <c r="D424" s="63" t="s">
        <v>251</v>
      </c>
      <c r="E424" s="17">
        <f>E425</f>
        <v>80</v>
      </c>
      <c r="F424" s="17">
        <f t="shared" si="152"/>
        <v>0</v>
      </c>
      <c r="G424" s="17">
        <f t="shared" si="152"/>
        <v>0</v>
      </c>
    </row>
    <row r="425" spans="1:7" ht="31.2" x14ac:dyDescent="0.25">
      <c r="A425" s="45" t="s">
        <v>42</v>
      </c>
      <c r="B425" s="110" t="s">
        <v>150</v>
      </c>
      <c r="C425" s="46" t="s">
        <v>97</v>
      </c>
      <c r="D425" s="57" t="s">
        <v>98</v>
      </c>
      <c r="E425" s="17">
        <f>E426</f>
        <v>80</v>
      </c>
      <c r="F425" s="17">
        <f t="shared" si="152"/>
        <v>0</v>
      </c>
      <c r="G425" s="17">
        <f t="shared" si="152"/>
        <v>0</v>
      </c>
    </row>
    <row r="426" spans="1:7" x14ac:dyDescent="0.25">
      <c r="A426" s="45" t="s">
        <v>42</v>
      </c>
      <c r="B426" s="110" t="s">
        <v>150</v>
      </c>
      <c r="C426" s="45">
        <v>610</v>
      </c>
      <c r="D426" s="57" t="s">
        <v>106</v>
      </c>
      <c r="E426" s="17">
        <f>'№ 7 ведом'!F292</f>
        <v>80</v>
      </c>
      <c r="F426" s="17">
        <f>'№ 7 ведом'!G292</f>
        <v>0</v>
      </c>
      <c r="G426" s="17">
        <f>'№ 7 ведом'!H292</f>
        <v>0</v>
      </c>
    </row>
    <row r="427" spans="1:7" ht="31.2" x14ac:dyDescent="0.25">
      <c r="A427" s="45" t="s">
        <v>42</v>
      </c>
      <c r="B427" s="46">
        <v>1220000000</v>
      </c>
      <c r="C427" s="110"/>
      <c r="D427" s="63" t="s">
        <v>151</v>
      </c>
      <c r="E427" s="17">
        <f>E428+E438+E442</f>
        <v>24148.399999999998</v>
      </c>
      <c r="F427" s="17">
        <f t="shared" ref="F427:G427" si="153">F428+F438+F442</f>
        <v>24083.499999999996</v>
      </c>
      <c r="G427" s="17">
        <f t="shared" si="153"/>
        <v>24083.499999999996</v>
      </c>
    </row>
    <row r="428" spans="1:7" ht="31.2" x14ac:dyDescent="0.25">
      <c r="A428" s="45" t="s">
        <v>42</v>
      </c>
      <c r="B428" s="45">
        <v>1220100000</v>
      </c>
      <c r="C428" s="110"/>
      <c r="D428" s="63" t="s">
        <v>211</v>
      </c>
      <c r="E428" s="17">
        <f>E429+E432+E435</f>
        <v>23212.699999999997</v>
      </c>
      <c r="F428" s="17">
        <f t="shared" ref="F428:G428" si="154">F429+F432+F435</f>
        <v>23212.699999999997</v>
      </c>
      <c r="G428" s="17">
        <f t="shared" si="154"/>
        <v>23212.699999999997</v>
      </c>
    </row>
    <row r="429" spans="1:7" ht="46.8" x14ac:dyDescent="0.3">
      <c r="A429" s="106" t="s">
        <v>42</v>
      </c>
      <c r="B429" s="106">
        <v>1220110680</v>
      </c>
      <c r="C429" s="106"/>
      <c r="D429" s="97" t="s">
        <v>288</v>
      </c>
      <c r="E429" s="17">
        <f>E430</f>
        <v>8811.4</v>
      </c>
      <c r="F429" s="17">
        <f t="shared" ref="F429:G430" si="155">F430</f>
        <v>8811.4</v>
      </c>
      <c r="G429" s="17">
        <f t="shared" si="155"/>
        <v>8811.4</v>
      </c>
    </row>
    <row r="430" spans="1:7" ht="31.2" x14ac:dyDescent="0.25">
      <c r="A430" s="106" t="s">
        <v>42</v>
      </c>
      <c r="B430" s="106">
        <v>1220110680</v>
      </c>
      <c r="C430" s="108" t="s">
        <v>97</v>
      </c>
      <c r="D430" s="74" t="s">
        <v>98</v>
      </c>
      <c r="E430" s="17">
        <f>E431</f>
        <v>8811.4</v>
      </c>
      <c r="F430" s="17">
        <f t="shared" si="155"/>
        <v>8811.4</v>
      </c>
      <c r="G430" s="17">
        <f t="shared" si="155"/>
        <v>8811.4</v>
      </c>
    </row>
    <row r="431" spans="1:7" x14ac:dyDescent="0.25">
      <c r="A431" s="106" t="s">
        <v>42</v>
      </c>
      <c r="B431" s="106">
        <v>1220110680</v>
      </c>
      <c r="C431" s="106">
        <v>610</v>
      </c>
      <c r="D431" s="74" t="s">
        <v>106</v>
      </c>
      <c r="E431" s="17">
        <f>'№ 7 ведом'!F297</f>
        <v>8811.4</v>
      </c>
      <c r="F431" s="17">
        <f>'№ 7 ведом'!G297</f>
        <v>8811.4</v>
      </c>
      <c r="G431" s="17">
        <f>'№ 7 ведом'!H297</f>
        <v>8811.4</v>
      </c>
    </row>
    <row r="432" spans="1:7" ht="31.2" x14ac:dyDescent="0.25">
      <c r="A432" s="45" t="s">
        <v>42</v>
      </c>
      <c r="B432" s="45">
        <v>1220120010</v>
      </c>
      <c r="C432" s="45"/>
      <c r="D432" s="111" t="s">
        <v>126</v>
      </c>
      <c r="E432" s="17">
        <f>E433</f>
        <v>14312.3</v>
      </c>
      <c r="F432" s="17">
        <f t="shared" ref="F432:G433" si="156">F433</f>
        <v>14312.3</v>
      </c>
      <c r="G432" s="17">
        <f t="shared" si="156"/>
        <v>14312.3</v>
      </c>
    </row>
    <row r="433" spans="1:7" ht="31.2" x14ac:dyDescent="0.25">
      <c r="A433" s="45" t="s">
        <v>42</v>
      </c>
      <c r="B433" s="45">
        <v>1220120010</v>
      </c>
      <c r="C433" s="46" t="s">
        <v>97</v>
      </c>
      <c r="D433" s="111" t="s">
        <v>98</v>
      </c>
      <c r="E433" s="17">
        <f>E434</f>
        <v>14312.3</v>
      </c>
      <c r="F433" s="17">
        <f t="shared" si="156"/>
        <v>14312.3</v>
      </c>
      <c r="G433" s="17">
        <f t="shared" si="156"/>
        <v>14312.3</v>
      </c>
    </row>
    <row r="434" spans="1:7" x14ac:dyDescent="0.25">
      <c r="A434" s="45" t="s">
        <v>42</v>
      </c>
      <c r="B434" s="45">
        <v>1220120010</v>
      </c>
      <c r="C434" s="45">
        <v>610</v>
      </c>
      <c r="D434" s="111" t="s">
        <v>106</v>
      </c>
      <c r="E434" s="17">
        <f>'№ 7 ведом'!F300</f>
        <v>14312.3</v>
      </c>
      <c r="F434" s="17">
        <f>'№ 7 ведом'!G300</f>
        <v>14312.3</v>
      </c>
      <c r="G434" s="17">
        <f>'№ 7 ведом'!H300</f>
        <v>14312.3</v>
      </c>
    </row>
    <row r="435" spans="1:7" ht="46.8" x14ac:dyDescent="0.3">
      <c r="A435" s="110" t="s">
        <v>42</v>
      </c>
      <c r="B435" s="110" t="s">
        <v>303</v>
      </c>
      <c r="C435" s="110"/>
      <c r="D435" s="97" t="s">
        <v>302</v>
      </c>
      <c r="E435" s="17">
        <f>E436</f>
        <v>89</v>
      </c>
      <c r="F435" s="17">
        <f t="shared" ref="F435:G436" si="157">F436</f>
        <v>89</v>
      </c>
      <c r="G435" s="17">
        <f t="shared" si="157"/>
        <v>89</v>
      </c>
    </row>
    <row r="436" spans="1:7" ht="31.2" x14ac:dyDescent="0.25">
      <c r="A436" s="110" t="s">
        <v>42</v>
      </c>
      <c r="B436" s="110" t="s">
        <v>303</v>
      </c>
      <c r="C436" s="112" t="s">
        <v>97</v>
      </c>
      <c r="D436" s="74" t="s">
        <v>98</v>
      </c>
      <c r="E436" s="17">
        <f>E437</f>
        <v>89</v>
      </c>
      <c r="F436" s="17">
        <f t="shared" si="157"/>
        <v>89</v>
      </c>
      <c r="G436" s="17">
        <f t="shared" si="157"/>
        <v>89</v>
      </c>
    </row>
    <row r="437" spans="1:7" x14ac:dyDescent="0.25">
      <c r="A437" s="110" t="s">
        <v>42</v>
      </c>
      <c r="B437" s="110" t="s">
        <v>303</v>
      </c>
      <c r="C437" s="110">
        <v>610</v>
      </c>
      <c r="D437" s="74" t="s">
        <v>106</v>
      </c>
      <c r="E437" s="17">
        <f>'№ 7 ведом'!F303</f>
        <v>89</v>
      </c>
      <c r="F437" s="17">
        <f>'№ 7 ведом'!G303</f>
        <v>89</v>
      </c>
      <c r="G437" s="17">
        <f>'№ 7 ведом'!H303</f>
        <v>89</v>
      </c>
    </row>
    <row r="438" spans="1:7" ht="46.8" x14ac:dyDescent="0.25">
      <c r="A438" s="98" t="s">
        <v>42</v>
      </c>
      <c r="B438" s="127">
        <v>1220300000</v>
      </c>
      <c r="C438" s="127"/>
      <c r="D438" s="74" t="s">
        <v>310</v>
      </c>
      <c r="E438" s="17">
        <f>E439</f>
        <v>40.9</v>
      </c>
      <c r="F438" s="17">
        <f t="shared" ref="F438:G438" si="158">F439</f>
        <v>0</v>
      </c>
      <c r="G438" s="17">
        <f t="shared" si="158"/>
        <v>0</v>
      </c>
    </row>
    <row r="439" spans="1:7" ht="31.2" x14ac:dyDescent="0.25">
      <c r="A439" s="98" t="s">
        <v>42</v>
      </c>
      <c r="B439" s="127" t="s">
        <v>311</v>
      </c>
      <c r="C439" s="127"/>
      <c r="D439" s="74" t="s">
        <v>312</v>
      </c>
      <c r="E439" s="17">
        <f>E440</f>
        <v>40.9</v>
      </c>
      <c r="F439" s="17">
        <f t="shared" ref="F439:G440" si="159">F440</f>
        <v>0</v>
      </c>
      <c r="G439" s="17">
        <f t="shared" si="159"/>
        <v>0</v>
      </c>
    </row>
    <row r="440" spans="1:7" ht="31.2" x14ac:dyDescent="0.25">
      <c r="A440" s="98" t="s">
        <v>42</v>
      </c>
      <c r="B440" s="127" t="s">
        <v>311</v>
      </c>
      <c r="C440" s="129" t="s">
        <v>97</v>
      </c>
      <c r="D440" s="74" t="s">
        <v>98</v>
      </c>
      <c r="E440" s="17">
        <f>E441</f>
        <v>40.9</v>
      </c>
      <c r="F440" s="17">
        <f t="shared" si="159"/>
        <v>0</v>
      </c>
      <c r="G440" s="17">
        <f t="shared" si="159"/>
        <v>0</v>
      </c>
    </row>
    <row r="441" spans="1:7" x14ac:dyDescent="0.25">
      <c r="A441" s="98" t="s">
        <v>42</v>
      </c>
      <c r="B441" s="127" t="s">
        <v>311</v>
      </c>
      <c r="C441" s="127">
        <v>610</v>
      </c>
      <c r="D441" s="74" t="s">
        <v>106</v>
      </c>
      <c r="E441" s="17">
        <f>'№ 7 ведом'!F307</f>
        <v>40.9</v>
      </c>
      <c r="F441" s="17">
        <f>'№ 7 ведом'!G307</f>
        <v>0</v>
      </c>
      <c r="G441" s="17">
        <f>'№ 7 ведом'!H307</f>
        <v>0</v>
      </c>
    </row>
    <row r="442" spans="1:7" ht="31.2" x14ac:dyDescent="0.25">
      <c r="A442" s="45" t="s">
        <v>42</v>
      </c>
      <c r="B442" s="45">
        <v>1220500000</v>
      </c>
      <c r="C442" s="45"/>
      <c r="D442" s="63" t="s">
        <v>212</v>
      </c>
      <c r="E442" s="17">
        <f>E443</f>
        <v>894.8</v>
      </c>
      <c r="F442" s="17">
        <f t="shared" ref="F442:G446" si="160">F443</f>
        <v>870.8</v>
      </c>
      <c r="G442" s="17">
        <f t="shared" si="160"/>
        <v>870.8</v>
      </c>
    </row>
    <row r="443" spans="1:7" x14ac:dyDescent="0.25">
      <c r="A443" s="45" t="s">
        <v>42</v>
      </c>
      <c r="B443" s="45">
        <v>1220520320</v>
      </c>
      <c r="C443" s="45"/>
      <c r="D443" s="63" t="s">
        <v>152</v>
      </c>
      <c r="E443" s="17">
        <f>E446+E444</f>
        <v>894.8</v>
      </c>
      <c r="F443" s="17">
        <f t="shared" ref="F443:G443" si="161">F446+F444</f>
        <v>870.8</v>
      </c>
      <c r="G443" s="17">
        <f t="shared" si="161"/>
        <v>870.8</v>
      </c>
    </row>
    <row r="444" spans="1:7" ht="31.2" x14ac:dyDescent="0.25">
      <c r="A444" s="233" t="s">
        <v>42</v>
      </c>
      <c r="B444" s="233">
        <v>1220520320</v>
      </c>
      <c r="C444" s="235" t="s">
        <v>69</v>
      </c>
      <c r="D444" s="234" t="s">
        <v>95</v>
      </c>
      <c r="E444" s="17">
        <f>E445</f>
        <v>24</v>
      </c>
      <c r="F444" s="17">
        <f t="shared" ref="F444:G444" si="162">F445</f>
        <v>0</v>
      </c>
      <c r="G444" s="17">
        <f t="shared" si="162"/>
        <v>0</v>
      </c>
    </row>
    <row r="445" spans="1:7" ht="31.2" x14ac:dyDescent="0.25">
      <c r="A445" s="233" t="s">
        <v>42</v>
      </c>
      <c r="B445" s="233">
        <v>1220520320</v>
      </c>
      <c r="C445" s="233">
        <v>240</v>
      </c>
      <c r="D445" s="234" t="s">
        <v>254</v>
      </c>
      <c r="E445" s="17">
        <f>'№ 7 ведом'!F311</f>
        <v>24</v>
      </c>
      <c r="F445" s="17">
        <f>'№ 7 ведом'!G311</f>
        <v>0</v>
      </c>
      <c r="G445" s="17">
        <f>'№ 7 ведом'!H311</f>
        <v>0</v>
      </c>
    </row>
    <row r="446" spans="1:7" ht="31.2" x14ac:dyDescent="0.25">
      <c r="A446" s="45" t="s">
        <v>42</v>
      </c>
      <c r="B446" s="45">
        <v>1220520320</v>
      </c>
      <c r="C446" s="46" t="s">
        <v>97</v>
      </c>
      <c r="D446" s="57" t="s">
        <v>98</v>
      </c>
      <c r="E446" s="17">
        <f t="shared" ref="E446" si="163">E447</f>
        <v>870.8</v>
      </c>
      <c r="F446" s="17">
        <f t="shared" si="160"/>
        <v>870.8</v>
      </c>
      <c r="G446" s="17">
        <f t="shared" si="160"/>
        <v>870.8</v>
      </c>
    </row>
    <row r="447" spans="1:7" x14ac:dyDescent="0.25">
      <c r="A447" s="114" t="s">
        <v>42</v>
      </c>
      <c r="B447" s="114">
        <v>1220520320</v>
      </c>
      <c r="C447" s="114">
        <v>610</v>
      </c>
      <c r="D447" s="57" t="s">
        <v>106</v>
      </c>
      <c r="E447" s="17">
        <f>'№ 7 ведом'!F313</f>
        <v>870.8</v>
      </c>
      <c r="F447" s="115">
        <f>'№ 7 ведом'!G313</f>
        <v>870.8</v>
      </c>
      <c r="G447" s="115">
        <f>'№ 7 ведом'!H313</f>
        <v>870.8</v>
      </c>
    </row>
    <row r="448" spans="1:7" ht="31.2" x14ac:dyDescent="0.25">
      <c r="A448" s="233" t="s">
        <v>42</v>
      </c>
      <c r="B448" s="235">
        <v>1500000000</v>
      </c>
      <c r="C448" s="233"/>
      <c r="D448" s="234" t="s">
        <v>196</v>
      </c>
      <c r="E448" s="17">
        <f>E449</f>
        <v>531</v>
      </c>
      <c r="F448" s="17">
        <f t="shared" ref="F448:G452" si="164">F449</f>
        <v>531</v>
      </c>
      <c r="G448" s="17">
        <f t="shared" si="164"/>
        <v>531</v>
      </c>
    </row>
    <row r="449" spans="1:7" ht="31.2" x14ac:dyDescent="0.25">
      <c r="A449" s="233" t="s">
        <v>42</v>
      </c>
      <c r="B449" s="235">
        <v>1520000000</v>
      </c>
      <c r="C449" s="233"/>
      <c r="D449" s="234" t="s">
        <v>304</v>
      </c>
      <c r="E449" s="17">
        <f>E450</f>
        <v>531</v>
      </c>
      <c r="F449" s="17">
        <f t="shared" si="164"/>
        <v>531</v>
      </c>
      <c r="G449" s="17">
        <f t="shared" si="164"/>
        <v>531</v>
      </c>
    </row>
    <row r="450" spans="1:7" ht="46.8" x14ac:dyDescent="0.25">
      <c r="A450" s="233" t="s">
        <v>42</v>
      </c>
      <c r="B450" s="235">
        <v>1520300000</v>
      </c>
      <c r="C450" s="233"/>
      <c r="D450" s="234" t="s">
        <v>427</v>
      </c>
      <c r="E450" s="17">
        <f>E451</f>
        <v>531</v>
      </c>
      <c r="F450" s="17">
        <f t="shared" si="164"/>
        <v>531</v>
      </c>
      <c r="G450" s="17">
        <f t="shared" si="164"/>
        <v>531</v>
      </c>
    </row>
    <row r="451" spans="1:7" x14ac:dyDescent="0.25">
      <c r="A451" s="233" t="s">
        <v>42</v>
      </c>
      <c r="B451" s="235">
        <v>1520320200</v>
      </c>
      <c r="C451" s="233"/>
      <c r="D451" s="74" t="s">
        <v>428</v>
      </c>
      <c r="E451" s="17">
        <f>E452</f>
        <v>531</v>
      </c>
      <c r="F451" s="17">
        <f t="shared" si="164"/>
        <v>531</v>
      </c>
      <c r="G451" s="17">
        <f t="shared" si="164"/>
        <v>531</v>
      </c>
    </row>
    <row r="452" spans="1:7" ht="31.2" x14ac:dyDescent="0.25">
      <c r="A452" s="233" t="s">
        <v>42</v>
      </c>
      <c r="B452" s="235">
        <v>1520320200</v>
      </c>
      <c r="C452" s="235" t="s">
        <v>97</v>
      </c>
      <c r="D452" s="74" t="s">
        <v>98</v>
      </c>
      <c r="E452" s="17">
        <f>E453</f>
        <v>531</v>
      </c>
      <c r="F452" s="17">
        <f t="shared" si="164"/>
        <v>531</v>
      </c>
      <c r="G452" s="17">
        <f t="shared" si="164"/>
        <v>531</v>
      </c>
    </row>
    <row r="453" spans="1:7" x14ac:dyDescent="0.25">
      <c r="A453" s="233" t="s">
        <v>42</v>
      </c>
      <c r="B453" s="235">
        <v>1520320200</v>
      </c>
      <c r="C453" s="233">
        <v>610</v>
      </c>
      <c r="D453" s="74" t="s">
        <v>106</v>
      </c>
      <c r="E453" s="17">
        <f>'№ 7 ведом'!F319</f>
        <v>531</v>
      </c>
      <c r="F453" s="17">
        <f>'№ 7 ведом'!G319</f>
        <v>531</v>
      </c>
      <c r="G453" s="17">
        <f>'№ 7 ведом'!H319</f>
        <v>531</v>
      </c>
    </row>
    <row r="454" spans="1:7" x14ac:dyDescent="0.25">
      <c r="A454" s="16" t="s">
        <v>39</v>
      </c>
      <c r="B454" s="16" t="s">
        <v>66</v>
      </c>
      <c r="C454" s="16" t="s">
        <v>66</v>
      </c>
      <c r="D454" s="20" t="s">
        <v>31</v>
      </c>
      <c r="E454" s="87">
        <f>E455+E464+E481</f>
        <v>18057.400000000001</v>
      </c>
      <c r="F454" s="87">
        <f>F455+F464+F481</f>
        <v>16004.400000000001</v>
      </c>
      <c r="G454" s="87">
        <f>G455+G464+G481</f>
        <v>13855.600000000002</v>
      </c>
    </row>
    <row r="455" spans="1:7" x14ac:dyDescent="0.25">
      <c r="A455" s="110">
        <v>1001</v>
      </c>
      <c r="B455" s="16"/>
      <c r="C455" s="16"/>
      <c r="D455" s="63" t="s">
        <v>32</v>
      </c>
      <c r="E455" s="17">
        <f>'№ 7 ведом'!F321</f>
        <v>1152.8999999999999</v>
      </c>
      <c r="F455" s="17">
        <f t="shared" ref="F455:G455" si="165">F456</f>
        <v>1152.8999999999999</v>
      </c>
      <c r="G455" s="17">
        <f t="shared" si="165"/>
        <v>1152.8999999999999</v>
      </c>
    </row>
    <row r="456" spans="1:7" ht="46.8" x14ac:dyDescent="0.25">
      <c r="A456" s="110" t="s">
        <v>53</v>
      </c>
      <c r="B456" s="112">
        <v>1200000000</v>
      </c>
      <c r="C456" s="110" t="s">
        <v>66</v>
      </c>
      <c r="D456" s="63" t="s">
        <v>195</v>
      </c>
      <c r="E456" s="17">
        <f t="shared" ref="E456" si="166">E457</f>
        <v>1152.8999999999999</v>
      </c>
      <c r="F456" s="17">
        <f t="shared" ref="F456:G460" si="167">F457</f>
        <v>1152.8999999999999</v>
      </c>
      <c r="G456" s="17">
        <f t="shared" si="167"/>
        <v>1152.8999999999999</v>
      </c>
    </row>
    <row r="457" spans="1:7" ht="31.2" x14ac:dyDescent="0.25">
      <c r="A457" s="110" t="s">
        <v>53</v>
      </c>
      <c r="B457" s="112">
        <v>1240000000</v>
      </c>
      <c r="C457" s="110"/>
      <c r="D457" s="63" t="s">
        <v>138</v>
      </c>
      <c r="E457" s="17">
        <f>'№ 7 ведом'!F323</f>
        <v>1152.8999999999999</v>
      </c>
      <c r="F457" s="17">
        <f t="shared" si="167"/>
        <v>1152.8999999999999</v>
      </c>
      <c r="G457" s="17">
        <f t="shared" si="167"/>
        <v>1152.8999999999999</v>
      </c>
    </row>
    <row r="458" spans="1:7" x14ac:dyDescent="0.25">
      <c r="A458" s="45" t="s">
        <v>53</v>
      </c>
      <c r="B458" s="45">
        <v>1240400000</v>
      </c>
      <c r="C458" s="45"/>
      <c r="D458" s="63" t="s">
        <v>213</v>
      </c>
      <c r="E458" s="17">
        <f t="shared" ref="E458" si="168">E459</f>
        <v>1152.8999999999999</v>
      </c>
      <c r="F458" s="17">
        <f t="shared" si="167"/>
        <v>1152.8999999999999</v>
      </c>
      <c r="G458" s="17">
        <f t="shared" si="167"/>
        <v>1152.8999999999999</v>
      </c>
    </row>
    <row r="459" spans="1:7" ht="46.8" x14ac:dyDescent="0.25">
      <c r="A459" s="45" t="s">
        <v>53</v>
      </c>
      <c r="B459" s="45">
        <v>1240420390</v>
      </c>
      <c r="C459" s="45"/>
      <c r="D459" s="63" t="s">
        <v>67</v>
      </c>
      <c r="E459" s="17">
        <f>'№ 7 ведом'!F325</f>
        <v>1152.8999999999999</v>
      </c>
      <c r="F459" s="17">
        <f t="shared" ref="F459:G459" si="169">F460+F462</f>
        <v>1152.8999999999999</v>
      </c>
      <c r="G459" s="17">
        <f t="shared" si="169"/>
        <v>1152.8999999999999</v>
      </c>
    </row>
    <row r="460" spans="1:7" ht="31.2" x14ac:dyDescent="0.25">
      <c r="A460" s="45" t="s">
        <v>53</v>
      </c>
      <c r="B460" s="45">
        <v>1240420390</v>
      </c>
      <c r="C460" s="46" t="s">
        <v>69</v>
      </c>
      <c r="D460" s="57" t="s">
        <v>95</v>
      </c>
      <c r="E460" s="17">
        <f t="shared" ref="E460" si="170">E461</f>
        <v>33.6</v>
      </c>
      <c r="F460" s="17">
        <f t="shared" si="167"/>
        <v>33.6</v>
      </c>
      <c r="G460" s="17">
        <f t="shared" si="167"/>
        <v>33.6</v>
      </c>
    </row>
    <row r="461" spans="1:7" ht="31.2" x14ac:dyDescent="0.25">
      <c r="A461" s="45" t="s">
        <v>53</v>
      </c>
      <c r="B461" s="45">
        <v>1240420390</v>
      </c>
      <c r="C461" s="45">
        <v>240</v>
      </c>
      <c r="D461" s="57" t="s">
        <v>254</v>
      </c>
      <c r="E461" s="17">
        <f>'№ 7 ведом'!F327</f>
        <v>33.6</v>
      </c>
      <c r="F461" s="17">
        <f>'№ 7 ведом'!G327</f>
        <v>33.6</v>
      </c>
      <c r="G461" s="17">
        <f>'№ 7 ведом'!H327</f>
        <v>33.6</v>
      </c>
    </row>
    <row r="462" spans="1:7" x14ac:dyDescent="0.25">
      <c r="A462" s="45" t="s">
        <v>53</v>
      </c>
      <c r="B462" s="45">
        <v>1240420390</v>
      </c>
      <c r="C462" s="112" t="s">
        <v>73</v>
      </c>
      <c r="D462" s="111" t="s">
        <v>74</v>
      </c>
      <c r="E462" s="17">
        <f t="shared" ref="E462" si="171">E463</f>
        <v>1119.3</v>
      </c>
      <c r="F462" s="17">
        <f t="shared" ref="F462:G462" si="172">F463</f>
        <v>1119.3</v>
      </c>
      <c r="G462" s="17">
        <f t="shared" si="172"/>
        <v>1119.3</v>
      </c>
    </row>
    <row r="463" spans="1:7" x14ac:dyDescent="0.25">
      <c r="A463" s="45" t="s">
        <v>53</v>
      </c>
      <c r="B463" s="45">
        <v>1240420390</v>
      </c>
      <c r="C463" s="112" t="s">
        <v>153</v>
      </c>
      <c r="D463" s="111" t="s">
        <v>154</v>
      </c>
      <c r="E463" s="17">
        <f>'№ 7 ведом'!F329</f>
        <v>1119.3</v>
      </c>
      <c r="F463" s="17">
        <f>'№ 7 ведом'!G329</f>
        <v>1119.3</v>
      </c>
      <c r="G463" s="17">
        <f>'№ 7 ведом'!H329</f>
        <v>1119.3</v>
      </c>
    </row>
    <row r="464" spans="1:7" x14ac:dyDescent="0.25">
      <c r="A464" s="110" t="s">
        <v>40</v>
      </c>
      <c r="B464" s="110" t="s">
        <v>66</v>
      </c>
      <c r="C464" s="110" t="s">
        <v>66</v>
      </c>
      <c r="D464" s="111" t="s">
        <v>34</v>
      </c>
      <c r="E464" s="17">
        <f t="shared" ref="E464:G465" si="173">E465</f>
        <v>607.1</v>
      </c>
      <c r="F464" s="17">
        <f t="shared" si="173"/>
        <v>207.1</v>
      </c>
      <c r="G464" s="17">
        <f t="shared" si="173"/>
        <v>207.1</v>
      </c>
    </row>
    <row r="465" spans="1:7" ht="46.8" x14ac:dyDescent="0.25">
      <c r="A465" s="45" t="s">
        <v>40</v>
      </c>
      <c r="B465" s="46">
        <v>1200000000</v>
      </c>
      <c r="C465" s="45" t="s">
        <v>66</v>
      </c>
      <c r="D465" s="63" t="s">
        <v>195</v>
      </c>
      <c r="E465" s="17">
        <f t="shared" si="173"/>
        <v>607.1</v>
      </c>
      <c r="F465" s="17">
        <f t="shared" si="173"/>
        <v>207.1</v>
      </c>
      <c r="G465" s="17">
        <f t="shared" si="173"/>
        <v>207.1</v>
      </c>
    </row>
    <row r="466" spans="1:7" ht="31.2" x14ac:dyDescent="0.25">
      <c r="A466" s="45" t="s">
        <v>40</v>
      </c>
      <c r="B466" s="46">
        <v>1240000000</v>
      </c>
      <c r="C466" s="45"/>
      <c r="D466" s="63" t="s">
        <v>138</v>
      </c>
      <c r="E466" s="17">
        <f>E467+E471+E477</f>
        <v>607.1</v>
      </c>
      <c r="F466" s="17">
        <f t="shared" ref="F466:G466" si="174">F467+F471+F477</f>
        <v>207.1</v>
      </c>
      <c r="G466" s="17">
        <f t="shared" si="174"/>
        <v>207.1</v>
      </c>
    </row>
    <row r="467" spans="1:7" ht="31.2" x14ac:dyDescent="0.25">
      <c r="A467" s="45" t="s">
        <v>40</v>
      </c>
      <c r="B467" s="46">
        <v>1240100000</v>
      </c>
      <c r="C467" s="45"/>
      <c r="D467" s="63" t="s">
        <v>214</v>
      </c>
      <c r="E467" s="17">
        <f>'№ 7 ведом'!F333</f>
        <v>400</v>
      </c>
      <c r="F467" s="17">
        <f t="shared" ref="F467:G467" si="175">F468</f>
        <v>0</v>
      </c>
      <c r="G467" s="17">
        <f t="shared" si="175"/>
        <v>0</v>
      </c>
    </row>
    <row r="468" spans="1:7" ht="31.2" x14ac:dyDescent="0.25">
      <c r="A468" s="45" t="s">
        <v>40</v>
      </c>
      <c r="B468" s="46">
        <v>1240120330</v>
      </c>
      <c r="C468" s="45"/>
      <c r="D468" s="63" t="s">
        <v>156</v>
      </c>
      <c r="E468" s="17">
        <f t="shared" ref="E468" si="176">E469</f>
        <v>400</v>
      </c>
      <c r="F468" s="17">
        <f t="shared" ref="F468:G469" si="177">F469</f>
        <v>0</v>
      </c>
      <c r="G468" s="17">
        <f t="shared" si="177"/>
        <v>0</v>
      </c>
    </row>
    <row r="469" spans="1:7" ht="31.2" x14ac:dyDescent="0.25">
      <c r="A469" s="45" t="s">
        <v>40</v>
      </c>
      <c r="B469" s="46">
        <v>1240120330</v>
      </c>
      <c r="C469" s="46" t="s">
        <v>97</v>
      </c>
      <c r="D469" s="57" t="s">
        <v>98</v>
      </c>
      <c r="E469" s="17">
        <f>E470</f>
        <v>400</v>
      </c>
      <c r="F469" s="17">
        <f t="shared" si="177"/>
        <v>0</v>
      </c>
      <c r="G469" s="17">
        <f t="shared" si="177"/>
        <v>0</v>
      </c>
    </row>
    <row r="470" spans="1:7" ht="31.2" x14ac:dyDescent="0.25">
      <c r="A470" s="45" t="s">
        <v>40</v>
      </c>
      <c r="B470" s="46">
        <v>1240120330</v>
      </c>
      <c r="C470" s="45">
        <v>630</v>
      </c>
      <c r="D470" s="63" t="s">
        <v>157</v>
      </c>
      <c r="E470" s="17">
        <f>'№ 7 ведом'!F336</f>
        <v>400</v>
      </c>
      <c r="F470" s="17">
        <f>'№ 7 ведом'!G336</f>
        <v>0</v>
      </c>
      <c r="G470" s="17">
        <f>'№ 7 ведом'!H336</f>
        <v>0</v>
      </c>
    </row>
    <row r="471" spans="1:7" ht="31.2" x14ac:dyDescent="0.25">
      <c r="A471" s="45" t="s">
        <v>40</v>
      </c>
      <c r="B471" s="46">
        <v>1240200000</v>
      </c>
      <c r="C471" s="3"/>
      <c r="D471" s="63" t="s">
        <v>158</v>
      </c>
      <c r="E471" s="17">
        <f t="shared" ref="E471:G471" si="178">E472</f>
        <v>107.1</v>
      </c>
      <c r="F471" s="17">
        <f t="shared" si="178"/>
        <v>107.1</v>
      </c>
      <c r="G471" s="17">
        <f t="shared" si="178"/>
        <v>107.1</v>
      </c>
    </row>
    <row r="472" spans="1:7" ht="31.2" x14ac:dyDescent="0.25">
      <c r="A472" s="45" t="s">
        <v>40</v>
      </c>
      <c r="B472" s="46">
        <v>1240220350</v>
      </c>
      <c r="C472" s="45"/>
      <c r="D472" s="63" t="s">
        <v>215</v>
      </c>
      <c r="E472" s="17">
        <f t="shared" ref="E472:G472" si="179">E473+E475</f>
        <v>107.1</v>
      </c>
      <c r="F472" s="17">
        <f t="shared" si="179"/>
        <v>107.1</v>
      </c>
      <c r="G472" s="17">
        <f t="shared" si="179"/>
        <v>107.1</v>
      </c>
    </row>
    <row r="473" spans="1:7" ht="31.2" x14ac:dyDescent="0.25">
      <c r="A473" s="45" t="s">
        <v>40</v>
      </c>
      <c r="B473" s="46">
        <v>1240220350</v>
      </c>
      <c r="C473" s="46" t="s">
        <v>69</v>
      </c>
      <c r="D473" s="57" t="s">
        <v>95</v>
      </c>
      <c r="E473" s="17">
        <f t="shared" ref="E473:G473" si="180">E474</f>
        <v>3.1</v>
      </c>
      <c r="F473" s="17">
        <f t="shared" si="180"/>
        <v>3.1</v>
      </c>
      <c r="G473" s="17">
        <f t="shared" si="180"/>
        <v>3.1</v>
      </c>
    </row>
    <row r="474" spans="1:7" ht="31.2" x14ac:dyDescent="0.25">
      <c r="A474" s="45" t="s">
        <v>40</v>
      </c>
      <c r="B474" s="46">
        <v>1240220350</v>
      </c>
      <c r="C474" s="45">
        <v>240</v>
      </c>
      <c r="D474" s="63" t="s">
        <v>254</v>
      </c>
      <c r="E474" s="17">
        <f>'№ 7 ведом'!F340</f>
        <v>3.1</v>
      </c>
      <c r="F474" s="17">
        <f>'№ 7 ведом'!G340</f>
        <v>3.1</v>
      </c>
      <c r="G474" s="17">
        <f>'№ 7 ведом'!H340</f>
        <v>3.1</v>
      </c>
    </row>
    <row r="475" spans="1:7" x14ac:dyDescent="0.25">
      <c r="A475" s="45" t="s">
        <v>40</v>
      </c>
      <c r="B475" s="46">
        <v>1240220350</v>
      </c>
      <c r="C475" s="45" t="s">
        <v>73</v>
      </c>
      <c r="D475" s="63" t="s">
        <v>74</v>
      </c>
      <c r="E475" s="17">
        <f t="shared" ref="E475:G475" si="181">E476</f>
        <v>104</v>
      </c>
      <c r="F475" s="17">
        <f t="shared" si="181"/>
        <v>104</v>
      </c>
      <c r="G475" s="17">
        <f t="shared" si="181"/>
        <v>104</v>
      </c>
    </row>
    <row r="476" spans="1:7" x14ac:dyDescent="0.25">
      <c r="A476" s="45" t="s">
        <v>40</v>
      </c>
      <c r="B476" s="46">
        <v>1240220350</v>
      </c>
      <c r="C476" s="45" t="s">
        <v>153</v>
      </c>
      <c r="D476" s="63" t="s">
        <v>154</v>
      </c>
      <c r="E476" s="17">
        <f>'№ 7 ведом'!F342</f>
        <v>104</v>
      </c>
      <c r="F476" s="17">
        <f>'№ 7 ведом'!G342</f>
        <v>104</v>
      </c>
      <c r="G476" s="17">
        <f>'№ 7 ведом'!H342</f>
        <v>104</v>
      </c>
    </row>
    <row r="477" spans="1:7" x14ac:dyDescent="0.25">
      <c r="A477" s="45" t="s">
        <v>40</v>
      </c>
      <c r="B477" s="45">
        <v>1240400000</v>
      </c>
      <c r="C477" s="3"/>
      <c r="D477" s="63" t="s">
        <v>213</v>
      </c>
      <c r="E477" s="17">
        <f t="shared" ref="E477:G477" si="182">E478</f>
        <v>100</v>
      </c>
      <c r="F477" s="17">
        <f t="shared" si="182"/>
        <v>100</v>
      </c>
      <c r="G477" s="17">
        <f t="shared" si="182"/>
        <v>100</v>
      </c>
    </row>
    <row r="478" spans="1:7" ht="31.2" x14ac:dyDescent="0.25">
      <c r="A478" s="45" t="s">
        <v>40</v>
      </c>
      <c r="B478" s="45">
        <v>1240420380</v>
      </c>
      <c r="C478" s="45"/>
      <c r="D478" s="63" t="s">
        <v>155</v>
      </c>
      <c r="E478" s="17">
        <f t="shared" ref="E478" si="183">E479</f>
        <v>100</v>
      </c>
      <c r="F478" s="17">
        <f t="shared" ref="E478:G479" si="184">F479</f>
        <v>100</v>
      </c>
      <c r="G478" s="17">
        <f t="shared" si="184"/>
        <v>100</v>
      </c>
    </row>
    <row r="479" spans="1:7" x14ac:dyDescent="0.25">
      <c r="A479" s="45" t="s">
        <v>40</v>
      </c>
      <c r="B479" s="45">
        <v>1240420380</v>
      </c>
      <c r="C479" s="46" t="s">
        <v>73</v>
      </c>
      <c r="D479" s="57" t="s">
        <v>74</v>
      </c>
      <c r="E479" s="17">
        <f t="shared" si="184"/>
        <v>100</v>
      </c>
      <c r="F479" s="17">
        <f t="shared" si="184"/>
        <v>100</v>
      </c>
      <c r="G479" s="17">
        <f t="shared" si="184"/>
        <v>100</v>
      </c>
    </row>
    <row r="480" spans="1:7" ht="31.2" x14ac:dyDescent="0.25">
      <c r="A480" s="45" t="s">
        <v>40</v>
      </c>
      <c r="B480" s="45">
        <v>1240420380</v>
      </c>
      <c r="C480" s="46" t="s">
        <v>103</v>
      </c>
      <c r="D480" s="57" t="s">
        <v>104</v>
      </c>
      <c r="E480" s="17">
        <f>'№ 7 ведом'!F346</f>
        <v>100</v>
      </c>
      <c r="F480" s="17">
        <f>'№ 7 ведом'!G346</f>
        <v>100</v>
      </c>
      <c r="G480" s="17">
        <f>'№ 7 ведом'!H346</f>
        <v>100</v>
      </c>
    </row>
    <row r="481" spans="1:7" x14ac:dyDescent="0.25">
      <c r="A481" s="45">
        <v>1004</v>
      </c>
      <c r="B481" s="117"/>
      <c r="C481" s="117"/>
      <c r="D481" s="63" t="s">
        <v>85</v>
      </c>
      <c r="E481" s="116">
        <f>E482+E496+E490</f>
        <v>16297.400000000001</v>
      </c>
      <c r="F481" s="116">
        <f t="shared" ref="F481:G481" si="185">F482+F496+F490</f>
        <v>14644.400000000001</v>
      </c>
      <c r="G481" s="116">
        <f t="shared" si="185"/>
        <v>12495.600000000002</v>
      </c>
    </row>
    <row r="482" spans="1:7" ht="46.8" x14ac:dyDescent="0.25">
      <c r="A482" s="110" t="s">
        <v>84</v>
      </c>
      <c r="B482" s="112">
        <v>1100000000</v>
      </c>
      <c r="C482" s="110"/>
      <c r="D482" s="111" t="s">
        <v>200</v>
      </c>
      <c r="E482" s="17">
        <f t="shared" ref="E482" si="186">E483</f>
        <v>9685.8000000000011</v>
      </c>
      <c r="F482" s="96">
        <f t="shared" ref="F482:G482" si="187">F483</f>
        <v>9685.8000000000011</v>
      </c>
      <c r="G482" s="96">
        <f t="shared" si="187"/>
        <v>9685.8000000000011</v>
      </c>
    </row>
    <row r="483" spans="1:7" x14ac:dyDescent="0.25">
      <c r="A483" s="110" t="s">
        <v>84</v>
      </c>
      <c r="B483" s="110">
        <v>1110000000</v>
      </c>
      <c r="C483" s="110"/>
      <c r="D483" s="111" t="s">
        <v>183</v>
      </c>
      <c r="E483" s="17">
        <f t="shared" ref="E483:G484" si="188">E484</f>
        <v>9685.8000000000011</v>
      </c>
      <c r="F483" s="17">
        <f t="shared" si="188"/>
        <v>9685.8000000000011</v>
      </c>
      <c r="G483" s="17">
        <f t="shared" si="188"/>
        <v>9685.8000000000011</v>
      </c>
    </row>
    <row r="484" spans="1:7" ht="46.8" x14ac:dyDescent="0.25">
      <c r="A484" s="110" t="s">
        <v>84</v>
      </c>
      <c r="B484" s="110">
        <v>1110200000</v>
      </c>
      <c r="C484" s="110"/>
      <c r="D484" s="111" t="s">
        <v>194</v>
      </c>
      <c r="E484" s="17">
        <f t="shared" ref="E484" si="189">E485</f>
        <v>9685.8000000000011</v>
      </c>
      <c r="F484" s="17">
        <f t="shared" si="188"/>
        <v>9685.8000000000011</v>
      </c>
      <c r="G484" s="17">
        <f t="shared" si="188"/>
        <v>9685.8000000000011</v>
      </c>
    </row>
    <row r="485" spans="1:7" ht="78" x14ac:dyDescent="0.25">
      <c r="A485" s="110" t="s">
        <v>84</v>
      </c>
      <c r="B485" s="110">
        <v>1110210500</v>
      </c>
      <c r="C485" s="110"/>
      <c r="D485" s="111" t="s">
        <v>247</v>
      </c>
      <c r="E485" s="17">
        <f t="shared" ref="E485:G485" si="190">E486+E488</f>
        <v>9685.8000000000011</v>
      </c>
      <c r="F485" s="17">
        <f t="shared" si="190"/>
        <v>9685.8000000000011</v>
      </c>
      <c r="G485" s="17">
        <f t="shared" si="190"/>
        <v>9685.8000000000011</v>
      </c>
    </row>
    <row r="486" spans="1:7" ht="31.2" x14ac:dyDescent="0.25">
      <c r="A486" s="110" t="s">
        <v>84</v>
      </c>
      <c r="B486" s="110">
        <v>1110210500</v>
      </c>
      <c r="C486" s="110" t="s">
        <v>69</v>
      </c>
      <c r="D486" s="111" t="s">
        <v>95</v>
      </c>
      <c r="E486" s="17">
        <f t="shared" ref="E486" si="191">E487</f>
        <v>236.2</v>
      </c>
      <c r="F486" s="17">
        <f t="shared" ref="F486:G486" si="192">F487</f>
        <v>236.2</v>
      </c>
      <c r="G486" s="17">
        <f t="shared" si="192"/>
        <v>236.2</v>
      </c>
    </row>
    <row r="487" spans="1:7" ht="31.2" x14ac:dyDescent="0.25">
      <c r="A487" s="110" t="s">
        <v>84</v>
      </c>
      <c r="B487" s="110">
        <v>1110210500</v>
      </c>
      <c r="C487" s="110">
        <v>240</v>
      </c>
      <c r="D487" s="111" t="s">
        <v>254</v>
      </c>
      <c r="E487" s="17">
        <f>'№ 7 ведом'!F604</f>
        <v>236.2</v>
      </c>
      <c r="F487" s="17">
        <f>'№ 7 ведом'!G604</f>
        <v>236.2</v>
      </c>
      <c r="G487" s="17">
        <f>'№ 7 ведом'!H604</f>
        <v>236.2</v>
      </c>
    </row>
    <row r="488" spans="1:7" x14ac:dyDescent="0.25">
      <c r="A488" s="110" t="s">
        <v>84</v>
      </c>
      <c r="B488" s="110">
        <v>1110210500</v>
      </c>
      <c r="C488" s="110" t="s">
        <v>73</v>
      </c>
      <c r="D488" s="111" t="s">
        <v>74</v>
      </c>
      <c r="E488" s="17">
        <f t="shared" ref="E488" si="193">E489</f>
        <v>9449.6</v>
      </c>
      <c r="F488" s="17">
        <f t="shared" ref="F488:G488" si="194">F489</f>
        <v>9449.6</v>
      </c>
      <c r="G488" s="17">
        <f t="shared" si="194"/>
        <v>9449.6</v>
      </c>
    </row>
    <row r="489" spans="1:7" ht="31.2" x14ac:dyDescent="0.25">
      <c r="A489" s="110" t="s">
        <v>84</v>
      </c>
      <c r="B489" s="110">
        <v>1110210500</v>
      </c>
      <c r="C489" s="1" t="s">
        <v>103</v>
      </c>
      <c r="D489" s="60" t="s">
        <v>104</v>
      </c>
      <c r="E489" s="17">
        <f>'№ 7 ведом'!F606</f>
        <v>9449.6</v>
      </c>
      <c r="F489" s="17">
        <f>'№ 7 ведом'!G606</f>
        <v>9449.6</v>
      </c>
      <c r="G489" s="17">
        <f>'№ 7 ведом'!H606</f>
        <v>9449.6</v>
      </c>
    </row>
    <row r="490" spans="1:7" ht="46.8" x14ac:dyDescent="0.25">
      <c r="A490" s="118">
        <v>1004</v>
      </c>
      <c r="B490" s="120">
        <v>1200000000</v>
      </c>
      <c r="C490" s="118"/>
      <c r="D490" s="119" t="s">
        <v>195</v>
      </c>
      <c r="E490" s="17">
        <f t="shared" ref="E490" si="195">E491</f>
        <v>1717.7</v>
      </c>
      <c r="F490" s="17">
        <f t="shared" ref="E490:G494" si="196">F491</f>
        <v>661</v>
      </c>
      <c r="G490" s="17">
        <f t="shared" si="196"/>
        <v>661</v>
      </c>
    </row>
    <row r="491" spans="1:7" ht="31.2" x14ac:dyDescent="0.25">
      <c r="A491" s="118">
        <v>1004</v>
      </c>
      <c r="B491" s="120">
        <v>1240000000</v>
      </c>
      <c r="C491" s="118"/>
      <c r="D491" s="119" t="s">
        <v>138</v>
      </c>
      <c r="E491" s="17">
        <f t="shared" si="196"/>
        <v>1717.7</v>
      </c>
      <c r="F491" s="17">
        <f t="shared" si="196"/>
        <v>661</v>
      </c>
      <c r="G491" s="17">
        <f t="shared" si="196"/>
        <v>661</v>
      </c>
    </row>
    <row r="492" spans="1:7" x14ac:dyDescent="0.25">
      <c r="A492" s="118">
        <v>1004</v>
      </c>
      <c r="B492" s="118">
        <v>1240400000</v>
      </c>
      <c r="C492" s="118"/>
      <c r="D492" s="119" t="s">
        <v>213</v>
      </c>
      <c r="E492" s="17">
        <f t="shared" ref="E492" si="197">E493</f>
        <v>1717.7</v>
      </c>
      <c r="F492" s="17">
        <f t="shared" si="196"/>
        <v>661</v>
      </c>
      <c r="G492" s="17">
        <f t="shared" si="196"/>
        <v>661</v>
      </c>
    </row>
    <row r="493" spans="1:7" x14ac:dyDescent="0.25">
      <c r="A493" s="118" t="s">
        <v>84</v>
      </c>
      <c r="B493" s="118" t="s">
        <v>253</v>
      </c>
      <c r="C493" s="118"/>
      <c r="D493" s="119" t="s">
        <v>252</v>
      </c>
      <c r="E493" s="17">
        <f t="shared" si="196"/>
        <v>1717.7</v>
      </c>
      <c r="F493" s="17">
        <f t="shared" si="196"/>
        <v>661</v>
      </c>
      <c r="G493" s="17">
        <f t="shared" si="196"/>
        <v>661</v>
      </c>
    </row>
    <row r="494" spans="1:7" x14ac:dyDescent="0.25">
      <c r="A494" s="118">
        <v>1004</v>
      </c>
      <c r="B494" s="118" t="s">
        <v>253</v>
      </c>
      <c r="C494" s="1" t="s">
        <v>73</v>
      </c>
      <c r="D494" s="60" t="s">
        <v>74</v>
      </c>
      <c r="E494" s="17">
        <f t="shared" ref="E494" si="198">E495</f>
        <v>1717.7</v>
      </c>
      <c r="F494" s="17">
        <f t="shared" si="196"/>
        <v>661</v>
      </c>
      <c r="G494" s="17">
        <f t="shared" si="196"/>
        <v>661</v>
      </c>
    </row>
    <row r="495" spans="1:7" ht="31.2" x14ac:dyDescent="0.25">
      <c r="A495" s="118">
        <v>1004</v>
      </c>
      <c r="B495" s="118" t="s">
        <v>253</v>
      </c>
      <c r="C495" s="1" t="s">
        <v>103</v>
      </c>
      <c r="D495" s="60" t="s">
        <v>104</v>
      </c>
      <c r="E495" s="17">
        <f>'№ 7 ведом'!F353</f>
        <v>1717.7</v>
      </c>
      <c r="F495" s="17">
        <f>'№ 7 ведом'!G353</f>
        <v>661</v>
      </c>
      <c r="G495" s="17">
        <f>'№ 7 ведом'!H353</f>
        <v>661</v>
      </c>
    </row>
    <row r="496" spans="1:7" ht="46.8" x14ac:dyDescent="0.25">
      <c r="A496" s="112" t="s">
        <v>84</v>
      </c>
      <c r="B496" s="112">
        <v>1600000000</v>
      </c>
      <c r="C496" s="112"/>
      <c r="D496" s="111" t="s">
        <v>116</v>
      </c>
      <c r="E496" s="17">
        <f t="shared" ref="E496" si="199">E497</f>
        <v>4893.8999999999996</v>
      </c>
      <c r="F496" s="17">
        <f t="shared" ref="E496:G497" si="200">F497</f>
        <v>4297.6000000000004</v>
      </c>
      <c r="G496" s="17">
        <f t="shared" si="200"/>
        <v>2148.8000000000002</v>
      </c>
    </row>
    <row r="497" spans="1:7" ht="31.2" x14ac:dyDescent="0.25">
      <c r="A497" s="112" t="s">
        <v>84</v>
      </c>
      <c r="B497" s="112">
        <v>1620000000</v>
      </c>
      <c r="C497" s="112"/>
      <c r="D497" s="111" t="s">
        <v>109</v>
      </c>
      <c r="E497" s="17">
        <f t="shared" si="200"/>
        <v>4893.8999999999996</v>
      </c>
      <c r="F497" s="17">
        <f t="shared" si="200"/>
        <v>4297.6000000000004</v>
      </c>
      <c r="G497" s="17">
        <f t="shared" si="200"/>
        <v>2148.8000000000002</v>
      </c>
    </row>
    <row r="498" spans="1:7" x14ac:dyDescent="0.25">
      <c r="A498" s="112" t="s">
        <v>84</v>
      </c>
      <c r="B498" s="112">
        <v>1620200000</v>
      </c>
      <c r="C498" s="112"/>
      <c r="D498" s="111" t="s">
        <v>114</v>
      </c>
      <c r="E498" s="17">
        <f t="shared" ref="E498:G498" si="201">E499+E502</f>
        <v>4893.8999999999996</v>
      </c>
      <c r="F498" s="17">
        <f t="shared" si="201"/>
        <v>4297.6000000000004</v>
      </c>
      <c r="G498" s="17">
        <f t="shared" si="201"/>
        <v>2148.8000000000002</v>
      </c>
    </row>
    <row r="499" spans="1:7" ht="62.4" x14ac:dyDescent="0.25">
      <c r="A499" s="112" t="s">
        <v>84</v>
      </c>
      <c r="B499" s="112">
        <v>1620210820</v>
      </c>
      <c r="C499" s="112"/>
      <c r="D499" s="111" t="s">
        <v>249</v>
      </c>
      <c r="E499" s="17">
        <f t="shared" ref="E499:G500" si="202">E500</f>
        <v>1957.6</v>
      </c>
      <c r="F499" s="17">
        <f t="shared" si="202"/>
        <v>2148.8000000000002</v>
      </c>
      <c r="G499" s="17">
        <f t="shared" si="202"/>
        <v>0</v>
      </c>
    </row>
    <row r="500" spans="1:7" ht="31.2" x14ac:dyDescent="0.25">
      <c r="A500" s="112" t="s">
        <v>84</v>
      </c>
      <c r="B500" s="112">
        <v>1620210820</v>
      </c>
      <c r="C500" s="112" t="s">
        <v>72</v>
      </c>
      <c r="D500" s="111" t="s">
        <v>96</v>
      </c>
      <c r="E500" s="17">
        <f t="shared" ref="E500" si="203">E501</f>
        <v>1957.6</v>
      </c>
      <c r="F500" s="17">
        <f t="shared" si="202"/>
        <v>2148.8000000000002</v>
      </c>
      <c r="G500" s="17">
        <f t="shared" si="202"/>
        <v>0</v>
      </c>
    </row>
    <row r="501" spans="1:7" x14ac:dyDescent="0.25">
      <c r="A501" s="112" t="s">
        <v>84</v>
      </c>
      <c r="B501" s="112">
        <v>1620210820</v>
      </c>
      <c r="C501" s="112" t="s">
        <v>122</v>
      </c>
      <c r="D501" s="111" t="s">
        <v>123</v>
      </c>
      <c r="E501" s="17">
        <f>'№ 7 ведом'!F477</f>
        <v>1957.6</v>
      </c>
      <c r="F501" s="17">
        <f>'№ 7 ведом'!G477</f>
        <v>2148.8000000000002</v>
      </c>
      <c r="G501" s="17">
        <f>'№ 7 ведом'!H477</f>
        <v>0</v>
      </c>
    </row>
    <row r="502" spans="1:7" ht="46.8" x14ac:dyDescent="0.25">
      <c r="A502" s="112" t="s">
        <v>84</v>
      </c>
      <c r="B502" s="112" t="s">
        <v>273</v>
      </c>
      <c r="C502" s="112"/>
      <c r="D502" s="74" t="s">
        <v>274</v>
      </c>
      <c r="E502" s="17">
        <f t="shared" ref="E502" si="204">E503</f>
        <v>2936.3</v>
      </c>
      <c r="F502" s="17">
        <f t="shared" ref="E502:G503" si="205">F503</f>
        <v>2148.8000000000002</v>
      </c>
      <c r="G502" s="17">
        <f t="shared" si="205"/>
        <v>2148.8000000000002</v>
      </c>
    </row>
    <row r="503" spans="1:7" ht="31.2" x14ac:dyDescent="0.25">
      <c r="A503" s="112" t="s">
        <v>84</v>
      </c>
      <c r="B503" s="112" t="s">
        <v>273</v>
      </c>
      <c r="C503" s="112" t="s">
        <v>72</v>
      </c>
      <c r="D503" s="74" t="s">
        <v>96</v>
      </c>
      <c r="E503" s="17">
        <f t="shared" si="205"/>
        <v>2936.3</v>
      </c>
      <c r="F503" s="17">
        <f t="shared" si="205"/>
        <v>2148.8000000000002</v>
      </c>
      <c r="G503" s="17">
        <f t="shared" si="205"/>
        <v>2148.8000000000002</v>
      </c>
    </row>
    <row r="504" spans="1:7" x14ac:dyDescent="0.25">
      <c r="A504" s="112" t="s">
        <v>84</v>
      </c>
      <c r="B504" s="112" t="s">
        <v>273</v>
      </c>
      <c r="C504" s="112" t="s">
        <v>122</v>
      </c>
      <c r="D504" s="74" t="s">
        <v>123</v>
      </c>
      <c r="E504" s="17">
        <f>'№ 7 ведом'!F480</f>
        <v>2936.3</v>
      </c>
      <c r="F504" s="17">
        <f>'№ 7 ведом'!G480</f>
        <v>2148.8000000000002</v>
      </c>
      <c r="G504" s="17">
        <f>'№ 7 ведом'!H480</f>
        <v>2148.8000000000002</v>
      </c>
    </row>
    <row r="505" spans="1:7" x14ac:dyDescent="0.25">
      <c r="A505" s="4" t="s">
        <v>61</v>
      </c>
      <c r="B505" s="4" t="s">
        <v>66</v>
      </c>
      <c r="C505" s="4" t="s">
        <v>66</v>
      </c>
      <c r="D505" s="20" t="s">
        <v>30</v>
      </c>
      <c r="E505" s="6">
        <f>E506+E536</f>
        <v>29776</v>
      </c>
      <c r="F505" s="6">
        <f>F506+F536</f>
        <v>29186</v>
      </c>
      <c r="G505" s="6">
        <f>G506+G536</f>
        <v>29186</v>
      </c>
    </row>
    <row r="506" spans="1:7" x14ac:dyDescent="0.25">
      <c r="A506" s="110" t="s">
        <v>86</v>
      </c>
      <c r="B506" s="110" t="s">
        <v>66</v>
      </c>
      <c r="C506" s="110" t="s">
        <v>66</v>
      </c>
      <c r="D506" s="111" t="s">
        <v>62</v>
      </c>
      <c r="E506" s="17">
        <f t="shared" ref="E506:G507" si="206">E507</f>
        <v>13594.6</v>
      </c>
      <c r="F506" s="17">
        <f t="shared" si="206"/>
        <v>13004.6</v>
      </c>
      <c r="G506" s="17">
        <f t="shared" si="206"/>
        <v>13004.6</v>
      </c>
    </row>
    <row r="507" spans="1:7" ht="46.8" x14ac:dyDescent="0.25">
      <c r="A507" s="110" t="s">
        <v>86</v>
      </c>
      <c r="B507" s="112">
        <v>1200000000</v>
      </c>
      <c r="C507" s="110"/>
      <c r="D507" s="111" t="s">
        <v>195</v>
      </c>
      <c r="E507" s="17">
        <f>E508</f>
        <v>13594.6</v>
      </c>
      <c r="F507" s="17">
        <f t="shared" si="206"/>
        <v>13004.6</v>
      </c>
      <c r="G507" s="17">
        <f t="shared" si="206"/>
        <v>13004.6</v>
      </c>
    </row>
    <row r="508" spans="1:7" x14ac:dyDescent="0.25">
      <c r="A508" s="110" t="s">
        <v>86</v>
      </c>
      <c r="B508" s="110">
        <v>1230000000</v>
      </c>
      <c r="C508" s="110"/>
      <c r="D508" s="111" t="s">
        <v>217</v>
      </c>
      <c r="E508" s="17">
        <f t="shared" ref="E508:G508" si="207">E509+E513+E517+E532</f>
        <v>13594.6</v>
      </c>
      <c r="F508" s="17">
        <f t="shared" si="207"/>
        <v>13004.6</v>
      </c>
      <c r="G508" s="17">
        <f t="shared" si="207"/>
        <v>13004.6</v>
      </c>
    </row>
    <row r="509" spans="1:7" ht="31.2" x14ac:dyDescent="0.25">
      <c r="A509" s="110" t="s">
        <v>86</v>
      </c>
      <c r="B509" s="110">
        <v>1230100000</v>
      </c>
      <c r="C509" s="110"/>
      <c r="D509" s="111" t="s">
        <v>218</v>
      </c>
      <c r="E509" s="17">
        <f t="shared" ref="E509:G511" si="208">E510</f>
        <v>11839.6</v>
      </c>
      <c r="F509" s="17">
        <f t="shared" si="208"/>
        <v>11839.6</v>
      </c>
      <c r="G509" s="17">
        <f t="shared" si="208"/>
        <v>11839.6</v>
      </c>
    </row>
    <row r="510" spans="1:7" ht="31.2" x14ac:dyDescent="0.25">
      <c r="A510" s="2" t="s">
        <v>86</v>
      </c>
      <c r="B510" s="110">
        <v>1230120010</v>
      </c>
      <c r="C510" s="110"/>
      <c r="D510" s="111" t="s">
        <v>126</v>
      </c>
      <c r="E510" s="17">
        <f t="shared" si="208"/>
        <v>11839.6</v>
      </c>
      <c r="F510" s="17">
        <f t="shared" si="208"/>
        <v>11839.6</v>
      </c>
      <c r="G510" s="17">
        <f t="shared" si="208"/>
        <v>11839.6</v>
      </c>
    </row>
    <row r="511" spans="1:7" ht="31.2" x14ac:dyDescent="0.25">
      <c r="A511" s="2" t="s">
        <v>86</v>
      </c>
      <c r="B511" s="110">
        <v>1230120010</v>
      </c>
      <c r="C511" s="112" t="s">
        <v>97</v>
      </c>
      <c r="D511" s="111" t="s">
        <v>98</v>
      </c>
      <c r="E511" s="17">
        <f t="shared" si="208"/>
        <v>11839.6</v>
      </c>
      <c r="F511" s="17">
        <f t="shared" si="208"/>
        <v>11839.6</v>
      </c>
      <c r="G511" s="17">
        <f t="shared" si="208"/>
        <v>11839.6</v>
      </c>
    </row>
    <row r="512" spans="1:7" x14ac:dyDescent="0.25">
      <c r="A512" s="110" t="s">
        <v>86</v>
      </c>
      <c r="B512" s="110">
        <v>1230120010</v>
      </c>
      <c r="C512" s="110">
        <v>610</v>
      </c>
      <c r="D512" s="111" t="s">
        <v>106</v>
      </c>
      <c r="E512" s="17">
        <f>'№ 7 ведом'!F361</f>
        <v>11839.6</v>
      </c>
      <c r="F512" s="17">
        <f>'№ 7 ведом'!G361</f>
        <v>11839.6</v>
      </c>
      <c r="G512" s="17">
        <f>'№ 7 ведом'!H361</f>
        <v>11839.6</v>
      </c>
    </row>
    <row r="513" spans="1:7" ht="62.4" x14ac:dyDescent="0.25">
      <c r="A513" s="110" t="s">
        <v>86</v>
      </c>
      <c r="B513" s="110">
        <v>1230200000</v>
      </c>
      <c r="C513" s="110"/>
      <c r="D513" s="111" t="s">
        <v>219</v>
      </c>
      <c r="E513" s="17">
        <f t="shared" ref="E513:G515" si="209">E514</f>
        <v>260.7</v>
      </c>
      <c r="F513" s="17">
        <f t="shared" si="209"/>
        <v>260.7</v>
      </c>
      <c r="G513" s="17">
        <f t="shared" si="209"/>
        <v>260.7</v>
      </c>
    </row>
    <row r="514" spans="1:7" x14ac:dyDescent="0.25">
      <c r="A514" s="110" t="s">
        <v>86</v>
      </c>
      <c r="B514" s="110">
        <v>1230220040</v>
      </c>
      <c r="C514" s="110"/>
      <c r="D514" s="111" t="s">
        <v>220</v>
      </c>
      <c r="E514" s="17">
        <f t="shared" ref="E514" si="210">E515</f>
        <v>260.7</v>
      </c>
      <c r="F514" s="17">
        <f t="shared" si="209"/>
        <v>260.7</v>
      </c>
      <c r="G514" s="17">
        <f t="shared" si="209"/>
        <v>260.7</v>
      </c>
    </row>
    <row r="515" spans="1:7" ht="31.2" x14ac:dyDescent="0.25">
      <c r="A515" s="110" t="s">
        <v>86</v>
      </c>
      <c r="B515" s="110">
        <v>1230220040</v>
      </c>
      <c r="C515" s="112" t="s">
        <v>97</v>
      </c>
      <c r="D515" s="111" t="s">
        <v>98</v>
      </c>
      <c r="E515" s="17">
        <f t="shared" si="209"/>
        <v>260.7</v>
      </c>
      <c r="F515" s="17">
        <f t="shared" si="209"/>
        <v>260.7</v>
      </c>
      <c r="G515" s="17">
        <f t="shared" si="209"/>
        <v>260.7</v>
      </c>
    </row>
    <row r="516" spans="1:7" x14ac:dyDescent="0.25">
      <c r="A516" s="110" t="s">
        <v>86</v>
      </c>
      <c r="B516" s="110">
        <v>1230220040</v>
      </c>
      <c r="C516" s="110">
        <v>610</v>
      </c>
      <c r="D516" s="111" t="s">
        <v>106</v>
      </c>
      <c r="E516" s="17">
        <f>'№ 7 ведом'!F365</f>
        <v>260.7</v>
      </c>
      <c r="F516" s="17">
        <f>'№ 7 ведом'!G365</f>
        <v>260.7</v>
      </c>
      <c r="G516" s="17">
        <f>'№ 7 ведом'!H365</f>
        <v>260.7</v>
      </c>
    </row>
    <row r="517" spans="1:7" ht="31.2" x14ac:dyDescent="0.25">
      <c r="A517" s="110" t="s">
        <v>86</v>
      </c>
      <c r="B517" s="110">
        <v>1230600000</v>
      </c>
      <c r="C517" s="110"/>
      <c r="D517" s="111" t="s">
        <v>221</v>
      </c>
      <c r="E517" s="17">
        <f t="shared" ref="E517:G517" si="211">E518+E525</f>
        <v>904.3</v>
      </c>
      <c r="F517" s="17">
        <f t="shared" si="211"/>
        <v>904.3</v>
      </c>
      <c r="G517" s="17">
        <f t="shared" si="211"/>
        <v>904.3</v>
      </c>
    </row>
    <row r="518" spans="1:7" ht="31.2" x14ac:dyDescent="0.25">
      <c r="A518" s="110" t="s">
        <v>86</v>
      </c>
      <c r="B518" s="110">
        <v>1230620300</v>
      </c>
      <c r="C518" s="110"/>
      <c r="D518" s="111" t="s">
        <v>222</v>
      </c>
      <c r="E518" s="17">
        <f t="shared" ref="E518:G518" si="212">E519+E521+E523</f>
        <v>345.9</v>
      </c>
      <c r="F518" s="17">
        <f t="shared" si="212"/>
        <v>345.9</v>
      </c>
      <c r="G518" s="17">
        <f t="shared" si="212"/>
        <v>345.9</v>
      </c>
    </row>
    <row r="519" spans="1:7" ht="62.4" x14ac:dyDescent="0.25">
      <c r="A519" s="110" t="s">
        <v>86</v>
      </c>
      <c r="B519" s="110">
        <v>1230620300</v>
      </c>
      <c r="C519" s="112" t="s">
        <v>68</v>
      </c>
      <c r="D519" s="111" t="s">
        <v>1</v>
      </c>
      <c r="E519" s="17">
        <f t="shared" ref="E519:G519" si="213">E520</f>
        <v>149.69999999999999</v>
      </c>
      <c r="F519" s="17">
        <f t="shared" si="213"/>
        <v>149.69999999999999</v>
      </c>
      <c r="G519" s="17">
        <f t="shared" si="213"/>
        <v>149.69999999999999</v>
      </c>
    </row>
    <row r="520" spans="1:7" ht="31.2" x14ac:dyDescent="0.25">
      <c r="A520" s="110" t="s">
        <v>86</v>
      </c>
      <c r="B520" s="110">
        <v>1230620300</v>
      </c>
      <c r="C520" s="110">
        <v>120</v>
      </c>
      <c r="D520" s="111" t="s">
        <v>256</v>
      </c>
      <c r="E520" s="17">
        <f>'№ 7 ведом'!F369</f>
        <v>149.69999999999999</v>
      </c>
      <c r="F520" s="17">
        <f>'№ 7 ведом'!G369</f>
        <v>149.69999999999999</v>
      </c>
      <c r="G520" s="17">
        <f>'№ 7 ведом'!H369</f>
        <v>149.69999999999999</v>
      </c>
    </row>
    <row r="521" spans="1:7" ht="31.2" x14ac:dyDescent="0.25">
      <c r="A521" s="110" t="s">
        <v>86</v>
      </c>
      <c r="B521" s="110">
        <v>1230620300</v>
      </c>
      <c r="C521" s="112" t="s">
        <v>69</v>
      </c>
      <c r="D521" s="111" t="s">
        <v>95</v>
      </c>
      <c r="E521" s="17">
        <f t="shared" ref="E521:G521" si="214">E522</f>
        <v>102</v>
      </c>
      <c r="F521" s="17">
        <f t="shared" si="214"/>
        <v>102</v>
      </c>
      <c r="G521" s="17">
        <f t="shared" si="214"/>
        <v>102</v>
      </c>
    </row>
    <row r="522" spans="1:7" ht="31.2" x14ac:dyDescent="0.25">
      <c r="A522" s="110" t="s">
        <v>86</v>
      </c>
      <c r="B522" s="110">
        <v>1230620300</v>
      </c>
      <c r="C522" s="110">
        <v>240</v>
      </c>
      <c r="D522" s="111" t="s">
        <v>254</v>
      </c>
      <c r="E522" s="17">
        <f>'№ 7 ведом'!F371</f>
        <v>102</v>
      </c>
      <c r="F522" s="17">
        <f>'№ 7 ведом'!G371</f>
        <v>102</v>
      </c>
      <c r="G522" s="17">
        <f>'№ 7 ведом'!H371</f>
        <v>102</v>
      </c>
    </row>
    <row r="523" spans="1:7" x14ac:dyDescent="0.25">
      <c r="A523" s="110" t="s">
        <v>86</v>
      </c>
      <c r="B523" s="110">
        <v>1230620300</v>
      </c>
      <c r="C523" s="110" t="s">
        <v>70</v>
      </c>
      <c r="D523" s="111" t="s">
        <v>71</v>
      </c>
      <c r="E523" s="17">
        <f t="shared" ref="E523:G523" si="215">E524</f>
        <v>94.2</v>
      </c>
      <c r="F523" s="17">
        <f t="shared" si="215"/>
        <v>94.2</v>
      </c>
      <c r="G523" s="17">
        <f t="shared" si="215"/>
        <v>94.2</v>
      </c>
    </row>
    <row r="524" spans="1:7" x14ac:dyDescent="0.25">
      <c r="A524" s="110" t="s">
        <v>86</v>
      </c>
      <c r="B524" s="110">
        <v>1230620300</v>
      </c>
      <c r="C524" s="110">
        <v>850</v>
      </c>
      <c r="D524" s="111" t="s">
        <v>102</v>
      </c>
      <c r="E524" s="17">
        <f>'№ 7 ведом'!F373</f>
        <v>94.2</v>
      </c>
      <c r="F524" s="17">
        <f>'№ 7 ведом'!G373</f>
        <v>94.2</v>
      </c>
      <c r="G524" s="17">
        <f>'№ 7 ведом'!H373</f>
        <v>94.2</v>
      </c>
    </row>
    <row r="525" spans="1:7" x14ac:dyDescent="0.25">
      <c r="A525" s="110" t="s">
        <v>86</v>
      </c>
      <c r="B525" s="110">
        <v>1230620320</v>
      </c>
      <c r="C525" s="110"/>
      <c r="D525" s="111" t="s">
        <v>152</v>
      </c>
      <c r="E525" s="17">
        <f t="shared" ref="E525:G525" si="216">E526+E528+E530</f>
        <v>558.4</v>
      </c>
      <c r="F525" s="17">
        <f t="shared" si="216"/>
        <v>558.4</v>
      </c>
      <c r="G525" s="17">
        <f t="shared" si="216"/>
        <v>558.4</v>
      </c>
    </row>
    <row r="526" spans="1:7" ht="62.4" x14ac:dyDescent="0.25">
      <c r="A526" s="110" t="s">
        <v>86</v>
      </c>
      <c r="B526" s="110">
        <v>1230620320</v>
      </c>
      <c r="C526" s="112" t="s">
        <v>68</v>
      </c>
      <c r="D526" s="111" t="s">
        <v>1</v>
      </c>
      <c r="E526" s="17">
        <f t="shared" ref="E526" si="217">E527</f>
        <v>278.39999999999998</v>
      </c>
      <c r="F526" s="17">
        <f t="shared" ref="F526:G526" si="218">F527</f>
        <v>278.39999999999998</v>
      </c>
      <c r="G526" s="17">
        <f t="shared" si="218"/>
        <v>278.39999999999998</v>
      </c>
    </row>
    <row r="527" spans="1:7" ht="31.2" x14ac:dyDescent="0.25">
      <c r="A527" s="110" t="s">
        <v>86</v>
      </c>
      <c r="B527" s="110">
        <v>1230620320</v>
      </c>
      <c r="C527" s="110">
        <v>120</v>
      </c>
      <c r="D527" s="111" t="s">
        <v>256</v>
      </c>
      <c r="E527" s="17">
        <f>'№ 7 ведом'!F376</f>
        <v>278.39999999999998</v>
      </c>
      <c r="F527" s="17">
        <f>'№ 7 ведом'!G376</f>
        <v>278.39999999999998</v>
      </c>
      <c r="G527" s="17">
        <f>'№ 7 ведом'!H376</f>
        <v>278.39999999999998</v>
      </c>
    </row>
    <row r="528" spans="1:7" ht="31.2" x14ac:dyDescent="0.25">
      <c r="A528" s="110" t="s">
        <v>86</v>
      </c>
      <c r="B528" s="110">
        <v>1230620320</v>
      </c>
      <c r="C528" s="112" t="s">
        <v>69</v>
      </c>
      <c r="D528" s="111" t="s">
        <v>95</v>
      </c>
      <c r="E528" s="17">
        <f t="shared" ref="E528" si="219">E529</f>
        <v>213.1</v>
      </c>
      <c r="F528" s="17">
        <f t="shared" ref="F528:G528" si="220">F529</f>
        <v>213.1</v>
      </c>
      <c r="G528" s="17">
        <f t="shared" si="220"/>
        <v>213.1</v>
      </c>
    </row>
    <row r="529" spans="1:7" ht="31.2" x14ac:dyDescent="0.25">
      <c r="A529" s="110" t="s">
        <v>86</v>
      </c>
      <c r="B529" s="110">
        <v>1230620320</v>
      </c>
      <c r="C529" s="110">
        <v>240</v>
      </c>
      <c r="D529" s="132" t="s">
        <v>254</v>
      </c>
      <c r="E529" s="17">
        <f>'№ 7 ведом'!F378</f>
        <v>213.1</v>
      </c>
      <c r="F529" s="17">
        <f>'№ 7 ведом'!G378</f>
        <v>213.1</v>
      </c>
      <c r="G529" s="17">
        <f>'№ 7 ведом'!H378</f>
        <v>213.1</v>
      </c>
    </row>
    <row r="530" spans="1:7" ht="31.2" x14ac:dyDescent="0.25">
      <c r="A530" s="110" t="s">
        <v>86</v>
      </c>
      <c r="B530" s="110">
        <v>1230620320</v>
      </c>
      <c r="C530" s="112" t="s">
        <v>97</v>
      </c>
      <c r="D530" s="132" t="s">
        <v>98</v>
      </c>
      <c r="E530" s="17">
        <f t="shared" ref="E530" si="221">E531</f>
        <v>66.900000000000006</v>
      </c>
      <c r="F530" s="17">
        <f t="shared" ref="F530:G530" si="222">F531</f>
        <v>66.900000000000006</v>
      </c>
      <c r="G530" s="17">
        <f t="shared" si="222"/>
        <v>66.900000000000006</v>
      </c>
    </row>
    <row r="531" spans="1:7" x14ac:dyDescent="0.25">
      <c r="A531" s="110" t="s">
        <v>86</v>
      </c>
      <c r="B531" s="110">
        <v>1230620320</v>
      </c>
      <c r="C531" s="110">
        <v>610</v>
      </c>
      <c r="D531" s="132" t="s">
        <v>106</v>
      </c>
      <c r="E531" s="17">
        <f>'№ 7 ведом'!F380</f>
        <v>66.900000000000006</v>
      </c>
      <c r="F531" s="17">
        <f>'№ 7 ведом'!G380</f>
        <v>66.900000000000006</v>
      </c>
      <c r="G531" s="17">
        <f>'№ 7 ведом'!H380</f>
        <v>66.900000000000006</v>
      </c>
    </row>
    <row r="532" spans="1:7" ht="31.2" x14ac:dyDescent="0.3">
      <c r="A532" s="138" t="s">
        <v>86</v>
      </c>
      <c r="B532" s="138" t="s">
        <v>322</v>
      </c>
      <c r="C532" s="138"/>
      <c r="D532" s="137" t="s">
        <v>321</v>
      </c>
      <c r="E532" s="17">
        <f>E533</f>
        <v>590</v>
      </c>
      <c r="F532" s="17">
        <f t="shared" ref="F532:G532" si="223">F533</f>
        <v>0</v>
      </c>
      <c r="G532" s="17">
        <f t="shared" si="223"/>
        <v>0</v>
      </c>
    </row>
    <row r="533" spans="1:7" ht="46.8" x14ac:dyDescent="0.25">
      <c r="A533" s="138" t="s">
        <v>86</v>
      </c>
      <c r="B533" s="138" t="s">
        <v>323</v>
      </c>
      <c r="C533" s="138"/>
      <c r="D533" s="74" t="s">
        <v>317</v>
      </c>
      <c r="E533" s="17">
        <f>E534</f>
        <v>590</v>
      </c>
      <c r="F533" s="17">
        <f t="shared" ref="F533:G534" si="224">F534</f>
        <v>0</v>
      </c>
      <c r="G533" s="17">
        <f t="shared" si="224"/>
        <v>0</v>
      </c>
    </row>
    <row r="534" spans="1:7" ht="31.2" x14ac:dyDescent="0.25">
      <c r="A534" s="138" t="s">
        <v>86</v>
      </c>
      <c r="B534" s="138" t="s">
        <v>323</v>
      </c>
      <c r="C534" s="139" t="s">
        <v>69</v>
      </c>
      <c r="D534" s="74" t="s">
        <v>95</v>
      </c>
      <c r="E534" s="17">
        <f t="shared" ref="E534" si="225">E535</f>
        <v>590</v>
      </c>
      <c r="F534" s="17">
        <f t="shared" si="224"/>
        <v>0</v>
      </c>
      <c r="G534" s="17">
        <f t="shared" si="224"/>
        <v>0</v>
      </c>
    </row>
    <row r="535" spans="1:7" ht="31.2" x14ac:dyDescent="0.25">
      <c r="A535" s="138" t="s">
        <v>86</v>
      </c>
      <c r="B535" s="138" t="s">
        <v>323</v>
      </c>
      <c r="C535" s="138">
        <v>240</v>
      </c>
      <c r="D535" s="74" t="s">
        <v>254</v>
      </c>
      <c r="E535" s="17">
        <f>'№ 7 ведом'!F384</f>
        <v>590</v>
      </c>
      <c r="F535" s="17">
        <f>'№ 7 ведом'!G384</f>
        <v>0</v>
      </c>
      <c r="G535" s="17">
        <f>'№ 7 ведом'!H384</f>
        <v>0</v>
      </c>
    </row>
    <row r="536" spans="1:7" x14ac:dyDescent="0.25">
      <c r="A536" s="131">
        <v>1103</v>
      </c>
      <c r="B536" s="131" t="s">
        <v>66</v>
      </c>
      <c r="C536" s="131" t="s">
        <v>66</v>
      </c>
      <c r="D536" s="132" t="s">
        <v>318</v>
      </c>
      <c r="E536" s="17">
        <f>E537+E543</f>
        <v>16181.4</v>
      </c>
      <c r="F536" s="17">
        <f t="shared" ref="F536:G536" si="226">F537+F543</f>
        <v>16181.4</v>
      </c>
      <c r="G536" s="17">
        <f t="shared" si="226"/>
        <v>16181.4</v>
      </c>
    </row>
    <row r="537" spans="1:7" ht="46.8" x14ac:dyDescent="0.25">
      <c r="A537" s="131">
        <v>1103</v>
      </c>
      <c r="B537" s="133">
        <v>1200000000</v>
      </c>
      <c r="C537" s="131"/>
      <c r="D537" s="132" t="s">
        <v>195</v>
      </c>
      <c r="E537" s="17">
        <f>E538</f>
        <v>15489.6</v>
      </c>
      <c r="F537" s="17">
        <f t="shared" ref="F537:G538" si="227">F538</f>
        <v>15489.6</v>
      </c>
      <c r="G537" s="17">
        <f t="shared" si="227"/>
        <v>15489.6</v>
      </c>
    </row>
    <row r="538" spans="1:7" ht="31.2" x14ac:dyDescent="0.25">
      <c r="A538" s="131">
        <v>1103</v>
      </c>
      <c r="B538" s="131">
        <v>1260000000</v>
      </c>
      <c r="C538" s="131"/>
      <c r="D538" s="132" t="s">
        <v>319</v>
      </c>
      <c r="E538" s="17">
        <f t="shared" ref="E538" si="228">E539</f>
        <v>15489.6</v>
      </c>
      <c r="F538" s="17">
        <f t="shared" si="227"/>
        <v>15489.6</v>
      </c>
      <c r="G538" s="17">
        <f t="shared" si="227"/>
        <v>15489.6</v>
      </c>
    </row>
    <row r="539" spans="1:7" ht="46.8" x14ac:dyDescent="0.25">
      <c r="A539" s="131">
        <v>1103</v>
      </c>
      <c r="B539" s="131">
        <v>1260100000</v>
      </c>
      <c r="C539" s="131"/>
      <c r="D539" s="132" t="s">
        <v>320</v>
      </c>
      <c r="E539" s="17">
        <f t="shared" ref="E539:G541" si="229">E540</f>
        <v>15489.6</v>
      </c>
      <c r="F539" s="17">
        <f t="shared" si="229"/>
        <v>15489.6</v>
      </c>
      <c r="G539" s="17">
        <f t="shared" si="229"/>
        <v>15489.6</v>
      </c>
    </row>
    <row r="540" spans="1:7" ht="31.2" x14ac:dyDescent="0.25">
      <c r="A540" s="131">
        <v>1103</v>
      </c>
      <c r="B540" s="131">
        <v>1260120010</v>
      </c>
      <c r="C540" s="131"/>
      <c r="D540" s="140" t="s">
        <v>126</v>
      </c>
      <c r="E540" s="17">
        <f t="shared" si="229"/>
        <v>15489.6</v>
      </c>
      <c r="F540" s="17">
        <f t="shared" si="229"/>
        <v>15489.6</v>
      </c>
      <c r="G540" s="17">
        <f t="shared" si="229"/>
        <v>15489.6</v>
      </c>
    </row>
    <row r="541" spans="1:7" ht="31.2" x14ac:dyDescent="0.25">
      <c r="A541" s="131">
        <v>1103</v>
      </c>
      <c r="B541" s="131">
        <v>1260120010</v>
      </c>
      <c r="C541" s="133" t="s">
        <v>97</v>
      </c>
      <c r="D541" s="132" t="s">
        <v>98</v>
      </c>
      <c r="E541" s="17">
        <f t="shared" si="229"/>
        <v>15489.6</v>
      </c>
      <c r="F541" s="17">
        <f t="shared" si="229"/>
        <v>15489.6</v>
      </c>
      <c r="G541" s="17">
        <f t="shared" si="229"/>
        <v>15489.6</v>
      </c>
    </row>
    <row r="542" spans="1:7" x14ac:dyDescent="0.25">
      <c r="A542" s="131">
        <v>1103</v>
      </c>
      <c r="B542" s="131">
        <v>1260120010</v>
      </c>
      <c r="C542" s="131">
        <v>610</v>
      </c>
      <c r="D542" s="132" t="s">
        <v>106</v>
      </c>
      <c r="E542" s="17">
        <f>'№ 7 ведом'!F391</f>
        <v>15489.6</v>
      </c>
      <c r="F542" s="17">
        <f>'№ 7 ведом'!G391</f>
        <v>15489.6</v>
      </c>
      <c r="G542" s="17">
        <f>'№ 7 ведом'!H391</f>
        <v>15489.6</v>
      </c>
    </row>
    <row r="543" spans="1:7" ht="31.2" x14ac:dyDescent="0.25">
      <c r="A543" s="233">
        <v>1103</v>
      </c>
      <c r="B543" s="235">
        <v>1500000000</v>
      </c>
      <c r="C543" s="233"/>
      <c r="D543" s="234" t="s">
        <v>196</v>
      </c>
      <c r="E543" s="17">
        <f>E544</f>
        <v>691.8</v>
      </c>
      <c r="F543" s="17">
        <f t="shared" ref="F543:G547" si="230">F544</f>
        <v>691.8</v>
      </c>
      <c r="G543" s="17">
        <f t="shared" si="230"/>
        <v>691.8</v>
      </c>
    </row>
    <row r="544" spans="1:7" ht="31.2" x14ac:dyDescent="0.25">
      <c r="A544" s="233">
        <v>1103</v>
      </c>
      <c r="B544" s="235">
        <v>1520000000</v>
      </c>
      <c r="C544" s="233"/>
      <c r="D544" s="234" t="s">
        <v>304</v>
      </c>
      <c r="E544" s="17">
        <f>E545</f>
        <v>691.8</v>
      </c>
      <c r="F544" s="17">
        <f t="shared" si="230"/>
        <v>691.8</v>
      </c>
      <c r="G544" s="17">
        <f t="shared" si="230"/>
        <v>691.8</v>
      </c>
    </row>
    <row r="545" spans="1:7" ht="46.8" x14ac:dyDescent="0.25">
      <c r="A545" s="233">
        <v>1103</v>
      </c>
      <c r="B545" s="235">
        <v>1520300000</v>
      </c>
      <c r="C545" s="233"/>
      <c r="D545" s="234" t="s">
        <v>427</v>
      </c>
      <c r="E545" s="17">
        <f>E546</f>
        <v>691.8</v>
      </c>
      <c r="F545" s="17">
        <f t="shared" si="230"/>
        <v>691.8</v>
      </c>
      <c r="G545" s="17">
        <f t="shared" si="230"/>
        <v>691.8</v>
      </c>
    </row>
    <row r="546" spans="1:7" x14ac:dyDescent="0.25">
      <c r="A546" s="233">
        <v>1103</v>
      </c>
      <c r="B546" s="235">
        <v>1520320200</v>
      </c>
      <c r="C546" s="233"/>
      <c r="D546" s="74" t="s">
        <v>428</v>
      </c>
      <c r="E546" s="17">
        <f>E547</f>
        <v>691.8</v>
      </c>
      <c r="F546" s="17">
        <f t="shared" si="230"/>
        <v>691.8</v>
      </c>
      <c r="G546" s="17">
        <f t="shared" si="230"/>
        <v>691.8</v>
      </c>
    </row>
    <row r="547" spans="1:7" ht="31.2" x14ac:dyDescent="0.25">
      <c r="A547" s="233">
        <v>1103</v>
      </c>
      <c r="B547" s="235">
        <v>1520320200</v>
      </c>
      <c r="C547" s="235" t="s">
        <v>97</v>
      </c>
      <c r="D547" s="74" t="s">
        <v>98</v>
      </c>
      <c r="E547" s="17">
        <f>E548</f>
        <v>691.8</v>
      </c>
      <c r="F547" s="17">
        <f t="shared" si="230"/>
        <v>691.8</v>
      </c>
      <c r="G547" s="17">
        <f t="shared" si="230"/>
        <v>691.8</v>
      </c>
    </row>
    <row r="548" spans="1:7" x14ac:dyDescent="0.25">
      <c r="A548" s="233">
        <v>1103</v>
      </c>
      <c r="B548" s="235">
        <v>1520320200</v>
      </c>
      <c r="C548" s="233">
        <v>610</v>
      </c>
      <c r="D548" s="74" t="s">
        <v>106</v>
      </c>
      <c r="E548" s="17">
        <f>'№ 7 ведом'!F397</f>
        <v>691.8</v>
      </c>
      <c r="F548" s="17">
        <f>'№ 7 ведом'!G397</f>
        <v>691.8</v>
      </c>
      <c r="G548" s="17">
        <f>'№ 7 ведом'!H397</f>
        <v>691.8</v>
      </c>
    </row>
    <row r="549" spans="1:7" x14ac:dyDescent="0.25">
      <c r="A549" s="4" t="s">
        <v>92</v>
      </c>
      <c r="B549" s="4" t="s">
        <v>66</v>
      </c>
      <c r="C549" s="4" t="s">
        <v>66</v>
      </c>
      <c r="D549" s="20" t="s">
        <v>63</v>
      </c>
      <c r="E549" s="87">
        <f t="shared" ref="E549:G552" si="231">E550</f>
        <v>1503.9</v>
      </c>
      <c r="F549" s="87">
        <f t="shared" si="231"/>
        <v>1503.9</v>
      </c>
      <c r="G549" s="87">
        <f t="shared" si="231"/>
        <v>1503.9</v>
      </c>
    </row>
    <row r="550" spans="1:7" x14ac:dyDescent="0.25">
      <c r="A550" s="110" t="s">
        <v>64</v>
      </c>
      <c r="B550" s="110" t="s">
        <v>66</v>
      </c>
      <c r="C550" s="110" t="s">
        <v>66</v>
      </c>
      <c r="D550" s="111" t="s">
        <v>65</v>
      </c>
      <c r="E550" s="17">
        <f t="shared" si="231"/>
        <v>1503.9</v>
      </c>
      <c r="F550" s="17">
        <f t="shared" si="231"/>
        <v>1503.9</v>
      </c>
      <c r="G550" s="17">
        <f t="shared" si="231"/>
        <v>1503.9</v>
      </c>
    </row>
    <row r="551" spans="1:7" ht="46.8" x14ac:dyDescent="0.25">
      <c r="A551" s="110" t="s">
        <v>64</v>
      </c>
      <c r="B551" s="112">
        <v>1200000000</v>
      </c>
      <c r="C551" s="110"/>
      <c r="D551" s="111" t="s">
        <v>195</v>
      </c>
      <c r="E551" s="17">
        <f t="shared" si="231"/>
        <v>1503.9</v>
      </c>
      <c r="F551" s="17">
        <f t="shared" si="231"/>
        <v>1503.9</v>
      </c>
      <c r="G551" s="17">
        <f t="shared" si="231"/>
        <v>1503.9</v>
      </c>
    </row>
    <row r="552" spans="1:7" ht="31.2" x14ac:dyDescent="0.25">
      <c r="A552" s="110" t="s">
        <v>64</v>
      </c>
      <c r="B552" s="112">
        <v>1240000000</v>
      </c>
      <c r="C552" s="110"/>
      <c r="D552" s="111" t="s">
        <v>138</v>
      </c>
      <c r="E552" s="17">
        <f t="shared" si="231"/>
        <v>1503.9</v>
      </c>
      <c r="F552" s="17">
        <f t="shared" si="231"/>
        <v>1503.9</v>
      </c>
      <c r="G552" s="17">
        <f t="shared" si="231"/>
        <v>1503.9</v>
      </c>
    </row>
    <row r="553" spans="1:7" x14ac:dyDescent="0.25">
      <c r="A553" s="110" t="s">
        <v>64</v>
      </c>
      <c r="B553" s="110">
        <v>1240300000</v>
      </c>
      <c r="C553" s="110"/>
      <c r="D553" s="111" t="s">
        <v>216</v>
      </c>
      <c r="E553" s="17">
        <f>E554+E557+E560</f>
        <v>1503.9</v>
      </c>
      <c r="F553" s="17">
        <f t="shared" ref="F553:G553" si="232">F554+F557+F560</f>
        <v>1503.9</v>
      </c>
      <c r="G553" s="17">
        <f t="shared" si="232"/>
        <v>1503.9</v>
      </c>
    </row>
    <row r="554" spans="1:7" ht="46.8" x14ac:dyDescent="0.25">
      <c r="A554" s="110" t="s">
        <v>64</v>
      </c>
      <c r="B554" s="110">
        <v>1240310320</v>
      </c>
      <c r="C554" s="110"/>
      <c r="D554" s="74" t="s">
        <v>297</v>
      </c>
      <c r="E554" s="17">
        <f t="shared" ref="E554:G555" si="233">E555</f>
        <v>471.4</v>
      </c>
      <c r="F554" s="17">
        <f t="shared" si="233"/>
        <v>471.4</v>
      </c>
      <c r="G554" s="17">
        <f t="shared" si="233"/>
        <v>471.4</v>
      </c>
    </row>
    <row r="555" spans="1:7" ht="31.2" x14ac:dyDescent="0.25">
      <c r="A555" s="110" t="s">
        <v>64</v>
      </c>
      <c r="B555" s="110">
        <v>1240310320</v>
      </c>
      <c r="C555" s="112" t="s">
        <v>97</v>
      </c>
      <c r="D555" s="111" t="s">
        <v>98</v>
      </c>
      <c r="E555" s="17">
        <f t="shared" si="233"/>
        <v>471.4</v>
      </c>
      <c r="F555" s="17">
        <f t="shared" si="233"/>
        <v>471.4</v>
      </c>
      <c r="G555" s="17">
        <f t="shared" si="233"/>
        <v>471.4</v>
      </c>
    </row>
    <row r="556" spans="1:7" ht="31.2" x14ac:dyDescent="0.25">
      <c r="A556" s="110" t="s">
        <v>64</v>
      </c>
      <c r="B556" s="110">
        <v>1240310320</v>
      </c>
      <c r="C556" s="110">
        <v>630</v>
      </c>
      <c r="D556" s="111" t="s">
        <v>157</v>
      </c>
      <c r="E556" s="17">
        <f>'№ 7 ведом'!F405</f>
        <v>471.4</v>
      </c>
      <c r="F556" s="17">
        <f>'№ 7 ведом'!G405</f>
        <v>471.4</v>
      </c>
      <c r="G556" s="17">
        <f>'№ 7 ведом'!H405</f>
        <v>471.4</v>
      </c>
    </row>
    <row r="557" spans="1:7" ht="46.8" x14ac:dyDescent="0.25">
      <c r="A557" s="110" t="s">
        <v>64</v>
      </c>
      <c r="B557" s="110">
        <v>1240320400</v>
      </c>
      <c r="C557" s="110"/>
      <c r="D557" s="111" t="s">
        <v>298</v>
      </c>
      <c r="E557" s="17">
        <f>E558</f>
        <v>396</v>
      </c>
      <c r="F557" s="17">
        <f t="shared" ref="F557:G558" si="234">F558</f>
        <v>396</v>
      </c>
      <c r="G557" s="17">
        <f t="shared" si="234"/>
        <v>396</v>
      </c>
    </row>
    <row r="558" spans="1:7" ht="31.2" x14ac:dyDescent="0.25">
      <c r="A558" s="110" t="s">
        <v>64</v>
      </c>
      <c r="B558" s="110">
        <v>1240320400</v>
      </c>
      <c r="C558" s="112" t="s">
        <v>69</v>
      </c>
      <c r="D558" s="111" t="s">
        <v>95</v>
      </c>
      <c r="E558" s="17">
        <f>E559</f>
        <v>396</v>
      </c>
      <c r="F558" s="17">
        <f t="shared" si="234"/>
        <v>396</v>
      </c>
      <c r="G558" s="17">
        <f t="shared" si="234"/>
        <v>396</v>
      </c>
    </row>
    <row r="559" spans="1:7" ht="31.2" x14ac:dyDescent="0.25">
      <c r="A559" s="110" t="s">
        <v>64</v>
      </c>
      <c r="B559" s="110">
        <v>1240320400</v>
      </c>
      <c r="C559" s="110">
        <v>240</v>
      </c>
      <c r="D559" s="111" t="s">
        <v>254</v>
      </c>
      <c r="E559" s="17">
        <f>'№ 7 ведом'!F408</f>
        <v>396</v>
      </c>
      <c r="F559" s="17">
        <f>'№ 7 ведом'!G408</f>
        <v>396</v>
      </c>
      <c r="G559" s="17">
        <f>'№ 7 ведом'!H408</f>
        <v>396</v>
      </c>
    </row>
    <row r="560" spans="1:7" ht="46.8" x14ac:dyDescent="0.25">
      <c r="A560" s="110" t="s">
        <v>64</v>
      </c>
      <c r="B560" s="110" t="s">
        <v>160</v>
      </c>
      <c r="C560" s="110"/>
      <c r="D560" s="111" t="s">
        <v>159</v>
      </c>
      <c r="E560" s="17">
        <f>E561</f>
        <v>636.5</v>
      </c>
      <c r="F560" s="22">
        <f t="shared" ref="F560:G561" si="235">F561</f>
        <v>636.5</v>
      </c>
      <c r="G560" s="22">
        <f t="shared" si="235"/>
        <v>636.5</v>
      </c>
    </row>
    <row r="561" spans="1:7" ht="31.2" x14ac:dyDescent="0.25">
      <c r="A561" s="110" t="s">
        <v>64</v>
      </c>
      <c r="B561" s="110" t="s">
        <v>160</v>
      </c>
      <c r="C561" s="112" t="s">
        <v>97</v>
      </c>
      <c r="D561" s="111" t="s">
        <v>98</v>
      </c>
      <c r="E561" s="17">
        <f t="shared" ref="E561" si="236">E562</f>
        <v>636.5</v>
      </c>
      <c r="F561" s="22">
        <f t="shared" si="235"/>
        <v>636.5</v>
      </c>
      <c r="G561" s="22">
        <f t="shared" si="235"/>
        <v>636.5</v>
      </c>
    </row>
    <row r="562" spans="1:7" ht="31.2" x14ac:dyDescent="0.25">
      <c r="A562" s="110" t="s">
        <v>64</v>
      </c>
      <c r="B562" s="110" t="s">
        <v>160</v>
      </c>
      <c r="C562" s="110">
        <v>630</v>
      </c>
      <c r="D562" s="111" t="s">
        <v>157</v>
      </c>
      <c r="E562" s="22">
        <f>'№ 7 ведом'!F411</f>
        <v>636.5</v>
      </c>
      <c r="F562" s="22">
        <f>'№ 7 ведом'!G411</f>
        <v>636.5</v>
      </c>
      <c r="G562" s="22">
        <f>'№ 7 ведом'!H411</f>
        <v>636.5</v>
      </c>
    </row>
    <row r="563" spans="1:7" x14ac:dyDescent="0.25">
      <c r="A563" s="4" t="s">
        <v>262</v>
      </c>
      <c r="B563" s="4" t="s">
        <v>66</v>
      </c>
      <c r="C563" s="4" t="s">
        <v>66</v>
      </c>
      <c r="D563" s="20" t="s">
        <v>263</v>
      </c>
      <c r="E563" s="6">
        <f t="shared" ref="E563:G568" si="237">E564</f>
        <v>20</v>
      </c>
      <c r="F563" s="6">
        <f t="shared" si="237"/>
        <v>0</v>
      </c>
      <c r="G563" s="6">
        <f t="shared" si="237"/>
        <v>0</v>
      </c>
    </row>
    <row r="564" spans="1:7" ht="31.2" x14ac:dyDescent="0.25">
      <c r="A564" s="110" t="s">
        <v>264</v>
      </c>
      <c r="B564" s="110" t="s">
        <v>66</v>
      </c>
      <c r="C564" s="110" t="s">
        <v>66</v>
      </c>
      <c r="D564" s="74" t="s">
        <v>265</v>
      </c>
      <c r="E564" s="22">
        <f t="shared" si="237"/>
        <v>20</v>
      </c>
      <c r="F564" s="22">
        <f t="shared" si="237"/>
        <v>0</v>
      </c>
      <c r="G564" s="22">
        <f t="shared" si="237"/>
        <v>0</v>
      </c>
    </row>
    <row r="565" spans="1:7" x14ac:dyDescent="0.25">
      <c r="A565" s="110" t="s">
        <v>264</v>
      </c>
      <c r="B565" s="110">
        <v>9900000000</v>
      </c>
      <c r="C565" s="110"/>
      <c r="D565" s="74" t="s">
        <v>107</v>
      </c>
      <c r="E565" s="22">
        <f t="shared" si="237"/>
        <v>20</v>
      </c>
      <c r="F565" s="22">
        <f t="shared" si="237"/>
        <v>0</v>
      </c>
      <c r="G565" s="22">
        <f t="shared" si="237"/>
        <v>0</v>
      </c>
    </row>
    <row r="566" spans="1:7" ht="31.2" x14ac:dyDescent="0.25">
      <c r="A566" s="110" t="s">
        <v>264</v>
      </c>
      <c r="B566" s="110">
        <v>9930000000</v>
      </c>
      <c r="C566" s="110"/>
      <c r="D566" s="74" t="s">
        <v>173</v>
      </c>
      <c r="E566" s="22">
        <f t="shared" si="237"/>
        <v>20</v>
      </c>
      <c r="F566" s="22">
        <f t="shared" si="237"/>
        <v>0</v>
      </c>
      <c r="G566" s="22">
        <f t="shared" si="237"/>
        <v>0</v>
      </c>
    </row>
    <row r="567" spans="1:7" x14ac:dyDescent="0.25">
      <c r="A567" s="110" t="s">
        <v>264</v>
      </c>
      <c r="B567" s="110">
        <v>9930020500</v>
      </c>
      <c r="C567" s="110"/>
      <c r="D567" s="74" t="s">
        <v>266</v>
      </c>
      <c r="E567" s="22">
        <f t="shared" si="237"/>
        <v>20</v>
      </c>
      <c r="F567" s="22">
        <f t="shared" si="237"/>
        <v>0</v>
      </c>
      <c r="G567" s="22">
        <f t="shared" si="237"/>
        <v>0</v>
      </c>
    </row>
    <row r="568" spans="1:7" x14ac:dyDescent="0.25">
      <c r="A568" s="110" t="s">
        <v>264</v>
      </c>
      <c r="B568" s="110">
        <v>9930020500</v>
      </c>
      <c r="C568" s="110" t="s">
        <v>267</v>
      </c>
      <c r="D568" s="74" t="s">
        <v>268</v>
      </c>
      <c r="E568" s="22">
        <f t="shared" si="237"/>
        <v>20</v>
      </c>
      <c r="F568" s="22">
        <f t="shared" si="237"/>
        <v>0</v>
      </c>
      <c r="G568" s="22">
        <f t="shared" si="237"/>
        <v>0</v>
      </c>
    </row>
    <row r="569" spans="1:7" x14ac:dyDescent="0.25">
      <c r="A569" s="110" t="s">
        <v>264</v>
      </c>
      <c r="B569" s="110">
        <v>9930020500</v>
      </c>
      <c r="C569" s="1" t="s">
        <v>269</v>
      </c>
      <c r="D569" s="86" t="s">
        <v>266</v>
      </c>
      <c r="E569" s="22">
        <f>'№ 7 ведом'!F435</f>
        <v>20</v>
      </c>
      <c r="F569" s="22">
        <f>'№ 7 ведом'!G435</f>
        <v>0</v>
      </c>
      <c r="G569" s="22">
        <f>'№ 7 ведом'!H435</f>
        <v>0</v>
      </c>
    </row>
  </sheetData>
  <autoFilter ref="A5:K569"/>
  <mergeCells count="9">
    <mergeCell ref="A1:G1"/>
    <mergeCell ref="A2:G2"/>
    <mergeCell ref="A3:A5"/>
    <mergeCell ref="B3:B5"/>
    <mergeCell ref="C3:C5"/>
    <mergeCell ref="D3:D5"/>
    <mergeCell ref="E3:G3"/>
    <mergeCell ref="E4:E5"/>
    <mergeCell ref="F4:G4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  <headerFooter>
    <oddFooter>&amp;Ф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L1035"/>
  <sheetViews>
    <sheetView view="pageBreakPreview" zoomScaleSheetLayoutView="100" workbookViewId="0">
      <selection activeCell="D253" sqref="D253:F253"/>
    </sheetView>
  </sheetViews>
  <sheetFormatPr defaultColWidth="8.88671875" defaultRowHeight="15.6" x14ac:dyDescent="0.25"/>
  <cols>
    <col min="1" max="1" width="15" style="31" customWidth="1"/>
    <col min="2" max="2" width="8.6640625" style="31" customWidth="1"/>
    <col min="3" max="3" width="73.33203125" style="68" customWidth="1"/>
    <col min="4" max="4" width="12.33203125" style="39" customWidth="1"/>
    <col min="5" max="5" width="13.109375" style="39" customWidth="1"/>
    <col min="6" max="6" width="12.6640625" style="39" customWidth="1"/>
    <col min="7" max="7" width="8.88671875" style="31"/>
    <col min="8" max="11" width="8.88671875" style="172"/>
    <col min="12" max="16384" width="8.88671875" style="31"/>
  </cols>
  <sheetData>
    <row r="1" spans="1:6" ht="52.2" customHeight="1" x14ac:dyDescent="0.25">
      <c r="A1" s="339" t="s">
        <v>455</v>
      </c>
      <c r="B1" s="339"/>
      <c r="C1" s="339"/>
      <c r="D1" s="339"/>
      <c r="E1" s="339"/>
      <c r="F1" s="339"/>
    </row>
    <row r="2" spans="1:6" ht="50.4" customHeight="1" x14ac:dyDescent="0.25">
      <c r="A2" s="340" t="s">
        <v>394</v>
      </c>
      <c r="B2" s="340"/>
      <c r="C2" s="340"/>
      <c r="D2" s="340"/>
      <c r="E2" s="340"/>
      <c r="F2" s="340"/>
    </row>
    <row r="3" spans="1:6" x14ac:dyDescent="0.25">
      <c r="A3" s="341"/>
      <c r="B3" s="341" t="s">
        <v>17</v>
      </c>
      <c r="C3" s="341" t="s">
        <v>18</v>
      </c>
      <c r="D3" s="342" t="s">
        <v>87</v>
      </c>
      <c r="E3" s="342"/>
      <c r="F3" s="342"/>
    </row>
    <row r="4" spans="1:6" x14ac:dyDescent="0.25">
      <c r="A4" s="341" t="s">
        <v>66</v>
      </c>
      <c r="B4" s="341" t="s">
        <v>66</v>
      </c>
      <c r="C4" s="341" t="s">
        <v>66</v>
      </c>
      <c r="D4" s="342" t="s">
        <v>255</v>
      </c>
      <c r="E4" s="342" t="s">
        <v>88</v>
      </c>
      <c r="F4" s="342"/>
    </row>
    <row r="5" spans="1:6" x14ac:dyDescent="0.25">
      <c r="A5" s="341" t="s">
        <v>66</v>
      </c>
      <c r="B5" s="341" t="s">
        <v>66</v>
      </c>
      <c r="C5" s="341" t="s">
        <v>66</v>
      </c>
      <c r="D5" s="342" t="s">
        <v>66</v>
      </c>
      <c r="E5" s="244" t="s">
        <v>282</v>
      </c>
      <c r="F5" s="244" t="s">
        <v>386</v>
      </c>
    </row>
    <row r="6" spans="1:6" x14ac:dyDescent="0.25">
      <c r="A6" s="243" t="s">
        <v>3</v>
      </c>
      <c r="B6" s="243" t="s">
        <v>77</v>
      </c>
      <c r="C6" s="66" t="s">
        <v>78</v>
      </c>
      <c r="D6" s="244" t="s">
        <v>79</v>
      </c>
      <c r="E6" s="244" t="s">
        <v>80</v>
      </c>
      <c r="F6" s="244" t="s">
        <v>81</v>
      </c>
    </row>
    <row r="7" spans="1:6" x14ac:dyDescent="0.25">
      <c r="A7" s="32" t="s">
        <v>66</v>
      </c>
      <c r="B7" s="32" t="s">
        <v>66</v>
      </c>
      <c r="C7" s="33" t="s">
        <v>0</v>
      </c>
      <c r="D7" s="36">
        <f>D8+D88+D220+D252+D295+D310+D365</f>
        <v>888424.59999999986</v>
      </c>
      <c r="E7" s="36">
        <f>E8+E88+E220+E252+E295+E310+E365</f>
        <v>923515.89999999979</v>
      </c>
      <c r="F7" s="36">
        <f>F8+F88+F220+F252+F295+F310+F365</f>
        <v>904134.9</v>
      </c>
    </row>
    <row r="8" spans="1:6" ht="33" customHeight="1" x14ac:dyDescent="0.25">
      <c r="A8" s="29">
        <v>1100000000</v>
      </c>
      <c r="B8" s="34"/>
      <c r="C8" s="58" t="s">
        <v>200</v>
      </c>
      <c r="D8" s="37">
        <f>D9+D54+D65</f>
        <v>548406.19999999984</v>
      </c>
      <c r="E8" s="37">
        <f>E9+E54+E65</f>
        <v>543648.69999999984</v>
      </c>
      <c r="F8" s="37">
        <f>F9+F54+F65</f>
        <v>543426.29999999993</v>
      </c>
    </row>
    <row r="9" spans="1:6" x14ac:dyDescent="0.25">
      <c r="A9" s="240">
        <v>1110000000</v>
      </c>
      <c r="B9" s="240"/>
      <c r="C9" s="241" t="s">
        <v>183</v>
      </c>
      <c r="D9" s="38">
        <f>D10+D20+D26+D30+D39+D46+D50</f>
        <v>513540.6999999999</v>
      </c>
      <c r="E9" s="38">
        <f t="shared" ref="E9:F9" si="0">E10+E20+E26+E30+E39+E46+E50</f>
        <v>509131.1999999999</v>
      </c>
      <c r="F9" s="38">
        <f t="shared" si="0"/>
        <v>508908.79999999993</v>
      </c>
    </row>
    <row r="10" spans="1:6" ht="46.8" x14ac:dyDescent="0.25">
      <c r="A10" s="240">
        <v>1110100000</v>
      </c>
      <c r="B10" s="25"/>
      <c r="C10" s="241" t="s">
        <v>184</v>
      </c>
      <c r="D10" s="38">
        <f>D17+D11+D14</f>
        <v>456219.6</v>
      </c>
      <c r="E10" s="38">
        <f t="shared" ref="E10:F10" si="1">E17+E11+E14</f>
        <v>456219.6</v>
      </c>
      <c r="F10" s="38">
        <f t="shared" si="1"/>
        <v>456219.6</v>
      </c>
    </row>
    <row r="11" spans="1:6" ht="46.8" x14ac:dyDescent="0.25">
      <c r="A11" s="10" t="s">
        <v>186</v>
      </c>
      <c r="B11" s="11"/>
      <c r="C11" s="51" t="s">
        <v>105</v>
      </c>
      <c r="D11" s="38">
        <f>D12</f>
        <v>108604.6</v>
      </c>
      <c r="E11" s="38">
        <f t="shared" ref="E11:F12" si="2">E12</f>
        <v>108604.6</v>
      </c>
      <c r="F11" s="38">
        <f t="shared" si="2"/>
        <v>108604.6</v>
      </c>
    </row>
    <row r="12" spans="1:6" ht="31.2" x14ac:dyDescent="0.25">
      <c r="A12" s="10" t="s">
        <v>186</v>
      </c>
      <c r="B12" s="242" t="s">
        <v>97</v>
      </c>
      <c r="C12" s="241" t="s">
        <v>98</v>
      </c>
      <c r="D12" s="38">
        <f>D13</f>
        <v>108604.6</v>
      </c>
      <c r="E12" s="38">
        <f t="shared" si="2"/>
        <v>108604.6</v>
      </c>
      <c r="F12" s="38">
        <f t="shared" si="2"/>
        <v>108604.6</v>
      </c>
    </row>
    <row r="13" spans="1:6" x14ac:dyDescent="0.25">
      <c r="A13" s="10" t="s">
        <v>186</v>
      </c>
      <c r="B13" s="240">
        <v>610</v>
      </c>
      <c r="C13" s="241" t="s">
        <v>106</v>
      </c>
      <c r="D13" s="38">
        <f>' № 8  рп, кцср, квр'!E275</f>
        <v>108604.6</v>
      </c>
      <c r="E13" s="38">
        <f>' № 8  рп, кцср, квр'!F275</f>
        <v>108604.6</v>
      </c>
      <c r="F13" s="38">
        <f>' № 8  рп, кцср, квр'!G275</f>
        <v>108604.6</v>
      </c>
    </row>
    <row r="14" spans="1:6" ht="81" customHeight="1" x14ac:dyDescent="0.25">
      <c r="A14" s="240">
        <v>1110110750</v>
      </c>
      <c r="B14" s="240"/>
      <c r="C14" s="241" t="s">
        <v>187</v>
      </c>
      <c r="D14" s="38">
        <f>D15</f>
        <v>208042.3</v>
      </c>
      <c r="E14" s="38">
        <f t="shared" ref="E14:F15" si="3">E15</f>
        <v>208042.3</v>
      </c>
      <c r="F14" s="38">
        <f t="shared" si="3"/>
        <v>208042.3</v>
      </c>
    </row>
    <row r="15" spans="1:6" ht="31.2" x14ac:dyDescent="0.25">
      <c r="A15" s="240">
        <v>1110110750</v>
      </c>
      <c r="B15" s="242" t="s">
        <v>97</v>
      </c>
      <c r="C15" s="241" t="s">
        <v>98</v>
      </c>
      <c r="D15" s="38">
        <f>D16</f>
        <v>208042.3</v>
      </c>
      <c r="E15" s="38">
        <f t="shared" si="3"/>
        <v>208042.3</v>
      </c>
      <c r="F15" s="38">
        <f t="shared" si="3"/>
        <v>208042.3</v>
      </c>
    </row>
    <row r="16" spans="1:6" x14ac:dyDescent="0.25">
      <c r="A16" s="240">
        <v>1110110750</v>
      </c>
      <c r="B16" s="240">
        <v>610</v>
      </c>
      <c r="C16" s="241" t="s">
        <v>106</v>
      </c>
      <c r="D16" s="38">
        <f>' № 8  рп, кцср, квр'!E298</f>
        <v>208042.3</v>
      </c>
      <c r="E16" s="38">
        <f>' № 8  рп, кцср, квр'!F298</f>
        <v>208042.3</v>
      </c>
      <c r="F16" s="38">
        <f>' № 8  рп, кцср, квр'!G298</f>
        <v>208042.3</v>
      </c>
    </row>
    <row r="17" spans="1:6" ht="31.2" x14ac:dyDescent="0.25">
      <c r="A17" s="10" t="s">
        <v>185</v>
      </c>
      <c r="B17" s="10"/>
      <c r="C17" s="51" t="s">
        <v>126</v>
      </c>
      <c r="D17" s="38">
        <f>D18</f>
        <v>139572.70000000001</v>
      </c>
      <c r="E17" s="38">
        <f t="shared" ref="E17:F17" si="4">E18</f>
        <v>139572.70000000001</v>
      </c>
      <c r="F17" s="38">
        <f t="shared" si="4"/>
        <v>139572.70000000001</v>
      </c>
    </row>
    <row r="18" spans="1:6" ht="31.2" x14ac:dyDescent="0.25">
      <c r="A18" s="10" t="s">
        <v>185</v>
      </c>
      <c r="B18" s="242" t="s">
        <v>97</v>
      </c>
      <c r="C18" s="241" t="s">
        <v>98</v>
      </c>
      <c r="D18" s="38">
        <f>D19</f>
        <v>139572.70000000001</v>
      </c>
      <c r="E18" s="38">
        <f t="shared" ref="E18:F18" si="5">E19</f>
        <v>139572.70000000001</v>
      </c>
      <c r="F18" s="38">
        <f t="shared" si="5"/>
        <v>139572.70000000001</v>
      </c>
    </row>
    <row r="19" spans="1:6" x14ac:dyDescent="0.25">
      <c r="A19" s="10" t="s">
        <v>185</v>
      </c>
      <c r="B19" s="240">
        <v>610</v>
      </c>
      <c r="C19" s="241" t="s">
        <v>106</v>
      </c>
      <c r="D19" s="38">
        <f>' № 8  рп, кцср, квр'!E278+' № 8  рп, кцср, квр'!E299</f>
        <v>139572.70000000001</v>
      </c>
      <c r="E19" s="38">
        <f>' № 8  рп, кцср, квр'!F278+' № 8  рп, кцср, квр'!F299</f>
        <v>139572.70000000001</v>
      </c>
      <c r="F19" s="38">
        <f>' № 8  рп, кцср, квр'!G278+' № 8  рп, кцср, квр'!G299</f>
        <v>139572.70000000001</v>
      </c>
    </row>
    <row r="20" spans="1:6" ht="33.75" customHeight="1" x14ac:dyDescent="0.25">
      <c r="A20" s="240">
        <v>1110200000</v>
      </c>
      <c r="B20" s="240"/>
      <c r="C20" s="241" t="s">
        <v>194</v>
      </c>
      <c r="D20" s="38">
        <f>D21</f>
        <v>9685.8000000000011</v>
      </c>
      <c r="E20" s="38">
        <f t="shared" ref="E20:F20" si="6">E21</f>
        <v>9685.8000000000011</v>
      </c>
      <c r="F20" s="38">
        <f t="shared" si="6"/>
        <v>9685.8000000000011</v>
      </c>
    </row>
    <row r="21" spans="1:6" ht="78" x14ac:dyDescent="0.25">
      <c r="A21" s="240">
        <v>1110210500</v>
      </c>
      <c r="B21" s="240"/>
      <c r="C21" s="241" t="s">
        <v>247</v>
      </c>
      <c r="D21" s="38">
        <f>D22+D24</f>
        <v>9685.8000000000011</v>
      </c>
      <c r="E21" s="38">
        <f t="shared" ref="E21:F21" si="7">E22+E24</f>
        <v>9685.8000000000011</v>
      </c>
      <c r="F21" s="38">
        <f t="shared" si="7"/>
        <v>9685.8000000000011</v>
      </c>
    </row>
    <row r="22" spans="1:6" ht="31.2" x14ac:dyDescent="0.25">
      <c r="A22" s="240">
        <v>1110210500</v>
      </c>
      <c r="B22" s="240" t="s">
        <v>69</v>
      </c>
      <c r="C22" s="241" t="s">
        <v>95</v>
      </c>
      <c r="D22" s="38">
        <f>D23</f>
        <v>236.2</v>
      </c>
      <c r="E22" s="38">
        <f t="shared" ref="E22:F22" si="8">E23</f>
        <v>236.2</v>
      </c>
      <c r="F22" s="38">
        <f t="shared" si="8"/>
        <v>236.2</v>
      </c>
    </row>
    <row r="23" spans="1:6" ht="31.2" x14ac:dyDescent="0.25">
      <c r="A23" s="240">
        <v>1110210500</v>
      </c>
      <c r="B23" s="240">
        <v>240</v>
      </c>
      <c r="C23" s="241" t="s">
        <v>254</v>
      </c>
      <c r="D23" s="38">
        <f>' № 8  рп, кцср, квр'!E487</f>
        <v>236.2</v>
      </c>
      <c r="E23" s="38">
        <f>' № 8  рп, кцср, квр'!F487</f>
        <v>236.2</v>
      </c>
      <c r="F23" s="38">
        <f>' № 8  рп, кцср, квр'!G487</f>
        <v>236.2</v>
      </c>
    </row>
    <row r="24" spans="1:6" x14ac:dyDescent="0.25">
      <c r="A24" s="240">
        <v>1110210500</v>
      </c>
      <c r="B24" s="240" t="s">
        <v>73</v>
      </c>
      <c r="C24" s="241" t="s">
        <v>74</v>
      </c>
      <c r="D24" s="38">
        <f>D25</f>
        <v>9449.6</v>
      </c>
      <c r="E24" s="38">
        <f t="shared" ref="E24:F24" si="9">E25</f>
        <v>9449.6</v>
      </c>
      <c r="F24" s="38">
        <f t="shared" si="9"/>
        <v>9449.6</v>
      </c>
    </row>
    <row r="25" spans="1:6" ht="31.2" x14ac:dyDescent="0.25">
      <c r="A25" s="240">
        <v>1110210500</v>
      </c>
      <c r="B25" s="1" t="s">
        <v>103</v>
      </c>
      <c r="C25" s="60" t="s">
        <v>104</v>
      </c>
      <c r="D25" s="38">
        <f>' № 8  рп, кцср, квр'!E489</f>
        <v>9449.6</v>
      </c>
      <c r="E25" s="38">
        <f>' № 8  рп, кцср, квр'!F489</f>
        <v>9449.6</v>
      </c>
      <c r="F25" s="38">
        <f>' № 8  рп, кцср, квр'!G489</f>
        <v>9449.6</v>
      </c>
    </row>
    <row r="26" spans="1:6" ht="31.2" x14ac:dyDescent="0.25">
      <c r="A26" s="240">
        <v>1110300000</v>
      </c>
      <c r="B26" s="240"/>
      <c r="C26" s="241" t="s">
        <v>188</v>
      </c>
      <c r="D26" s="38">
        <f>D27</f>
        <v>22884.300000000003</v>
      </c>
      <c r="E26" s="38">
        <f t="shared" ref="E26:F26" si="10">E27</f>
        <v>23995.1</v>
      </c>
      <c r="F26" s="38">
        <f t="shared" si="10"/>
        <v>23772.7</v>
      </c>
    </row>
    <row r="27" spans="1:6" ht="46.8" x14ac:dyDescent="0.25">
      <c r="A27" s="240" t="s">
        <v>362</v>
      </c>
      <c r="B27" s="240"/>
      <c r="C27" s="241" t="s">
        <v>364</v>
      </c>
      <c r="D27" s="38">
        <f>D28</f>
        <v>22884.300000000003</v>
      </c>
      <c r="E27" s="38">
        <f t="shared" ref="E27:F28" si="11">E28</f>
        <v>23995.1</v>
      </c>
      <c r="F27" s="38">
        <f t="shared" si="11"/>
        <v>23772.7</v>
      </c>
    </row>
    <row r="28" spans="1:6" ht="31.2" x14ac:dyDescent="0.25">
      <c r="A28" s="240" t="s">
        <v>362</v>
      </c>
      <c r="B28" s="242" t="s">
        <v>97</v>
      </c>
      <c r="C28" s="241" t="s">
        <v>98</v>
      </c>
      <c r="D28" s="38">
        <f>D29</f>
        <v>22884.300000000003</v>
      </c>
      <c r="E28" s="38">
        <f t="shared" si="11"/>
        <v>23995.1</v>
      </c>
      <c r="F28" s="38">
        <f t="shared" si="11"/>
        <v>23772.7</v>
      </c>
    </row>
    <row r="29" spans="1:6" x14ac:dyDescent="0.25">
      <c r="A29" s="240" t="s">
        <v>362</v>
      </c>
      <c r="B29" s="240">
        <v>610</v>
      </c>
      <c r="C29" s="241" t="s">
        <v>106</v>
      </c>
      <c r="D29" s="38">
        <f>' № 8  рп, кцср, квр'!E305</f>
        <v>22884.300000000003</v>
      </c>
      <c r="E29" s="38">
        <f>' № 8  рп, кцср, квр'!F305</f>
        <v>23995.1</v>
      </c>
      <c r="F29" s="38">
        <f>' № 8  рп, кцср, квр'!G305</f>
        <v>23772.7</v>
      </c>
    </row>
    <row r="30" spans="1:6" x14ac:dyDescent="0.25">
      <c r="A30" s="240">
        <v>1110400000</v>
      </c>
      <c r="B30" s="240"/>
      <c r="C30" s="63" t="s">
        <v>189</v>
      </c>
      <c r="D30" s="38">
        <f>D36+D31</f>
        <v>3781.1</v>
      </c>
      <c r="E30" s="38">
        <f t="shared" ref="E30:F30" si="12">E36+E31</f>
        <v>3781.1</v>
      </c>
      <c r="F30" s="38">
        <f t="shared" si="12"/>
        <v>3781.1</v>
      </c>
    </row>
    <row r="31" spans="1:6" ht="31.2" x14ac:dyDescent="0.25">
      <c r="A31" s="240">
        <v>1110410240</v>
      </c>
      <c r="B31" s="240"/>
      <c r="C31" s="74" t="s">
        <v>296</v>
      </c>
      <c r="D31" s="38">
        <f>D32+D34</f>
        <v>3403</v>
      </c>
      <c r="E31" s="38">
        <f t="shared" ref="E31:F31" si="13">E32+E34</f>
        <v>3403</v>
      </c>
      <c r="F31" s="38">
        <f t="shared" si="13"/>
        <v>3403</v>
      </c>
    </row>
    <row r="32" spans="1:6" x14ac:dyDescent="0.25">
      <c r="A32" s="240">
        <v>1110410240</v>
      </c>
      <c r="B32" s="1" t="s">
        <v>73</v>
      </c>
      <c r="C32" s="60" t="s">
        <v>74</v>
      </c>
      <c r="D32" s="38">
        <f>D33</f>
        <v>330.6</v>
      </c>
      <c r="E32" s="38">
        <f t="shared" ref="E32:F32" si="14">E33</f>
        <v>330.6</v>
      </c>
      <c r="F32" s="38">
        <f t="shared" si="14"/>
        <v>330.6</v>
      </c>
    </row>
    <row r="33" spans="1:6" ht="31.2" x14ac:dyDescent="0.25">
      <c r="A33" s="240">
        <v>1110410240</v>
      </c>
      <c r="B33" s="240">
        <v>320</v>
      </c>
      <c r="C33" s="241" t="s">
        <v>104</v>
      </c>
      <c r="D33" s="38">
        <f>' № 8  рп, кцср, квр'!E360</f>
        <v>330.6</v>
      </c>
      <c r="E33" s="38">
        <f>' № 8  рп, кцср, квр'!F360</f>
        <v>330.6</v>
      </c>
      <c r="F33" s="38">
        <f>' № 8  рп, кцср, квр'!G360</f>
        <v>330.6</v>
      </c>
    </row>
    <row r="34" spans="1:6" ht="31.2" x14ac:dyDescent="0.25">
      <c r="A34" s="240">
        <v>1110410240</v>
      </c>
      <c r="B34" s="242" t="s">
        <v>97</v>
      </c>
      <c r="C34" s="241" t="s">
        <v>98</v>
      </c>
      <c r="D34" s="38">
        <f>D35</f>
        <v>3072.4</v>
      </c>
      <c r="E34" s="38">
        <f t="shared" ref="E34:F34" si="15">E35</f>
        <v>3072.4</v>
      </c>
      <c r="F34" s="38">
        <f t="shared" si="15"/>
        <v>3072.4</v>
      </c>
    </row>
    <row r="35" spans="1:6" x14ac:dyDescent="0.25">
      <c r="A35" s="240">
        <v>1110410240</v>
      </c>
      <c r="B35" s="240">
        <v>610</v>
      </c>
      <c r="C35" s="241" t="s">
        <v>106</v>
      </c>
      <c r="D35" s="38">
        <f>' № 8  рп, кцср, квр'!E362</f>
        <v>3072.4</v>
      </c>
      <c r="E35" s="38">
        <f>' № 8  рп, кцср, квр'!F362</f>
        <v>3072.4</v>
      </c>
      <c r="F35" s="38">
        <f>' № 8  рп, кцср, квр'!G362</f>
        <v>3072.4</v>
      </c>
    </row>
    <row r="36" spans="1:6" ht="31.2" x14ac:dyDescent="0.25">
      <c r="A36" s="240" t="s">
        <v>191</v>
      </c>
      <c r="B36" s="240"/>
      <c r="C36" s="63" t="s">
        <v>190</v>
      </c>
      <c r="D36" s="38">
        <f>D37</f>
        <v>378.1</v>
      </c>
      <c r="E36" s="38">
        <f t="shared" ref="E36:F37" si="16">E37</f>
        <v>378.1</v>
      </c>
      <c r="F36" s="38">
        <f t="shared" si="16"/>
        <v>378.1</v>
      </c>
    </row>
    <row r="37" spans="1:6" x14ac:dyDescent="0.25">
      <c r="A37" s="240" t="s">
        <v>191</v>
      </c>
      <c r="B37" s="1" t="s">
        <v>73</v>
      </c>
      <c r="C37" s="64" t="s">
        <v>74</v>
      </c>
      <c r="D37" s="38">
        <f>D38</f>
        <v>378.1</v>
      </c>
      <c r="E37" s="38">
        <f t="shared" si="16"/>
        <v>378.1</v>
      </c>
      <c r="F37" s="38">
        <f t="shared" si="16"/>
        <v>378.1</v>
      </c>
    </row>
    <row r="38" spans="1:6" ht="31.2" x14ac:dyDescent="0.25">
      <c r="A38" s="240" t="s">
        <v>191</v>
      </c>
      <c r="B38" s="240">
        <v>320</v>
      </c>
      <c r="C38" s="241" t="s">
        <v>104</v>
      </c>
      <c r="D38" s="38">
        <f>' № 8  рп, кцср, квр'!E365</f>
        <v>378.1</v>
      </c>
      <c r="E38" s="38">
        <f>' № 8  рп, кцср, квр'!F365</f>
        <v>378.1</v>
      </c>
      <c r="F38" s="38">
        <f>' № 8  рп, кцср, квр'!G365</f>
        <v>378.1</v>
      </c>
    </row>
    <row r="39" spans="1:6" ht="62.4" x14ac:dyDescent="0.25">
      <c r="A39" s="240">
        <v>1110700000</v>
      </c>
      <c r="B39" s="240"/>
      <c r="C39" s="74" t="s">
        <v>309</v>
      </c>
      <c r="D39" s="38">
        <f>D43+D40</f>
        <v>5520.2999999999993</v>
      </c>
      <c r="E39" s="38">
        <f t="shared" ref="E39:F39" si="17">E43+E40</f>
        <v>0</v>
      </c>
      <c r="F39" s="38">
        <f t="shared" si="17"/>
        <v>0</v>
      </c>
    </row>
    <row r="40" spans="1:6" ht="46.8" x14ac:dyDescent="0.25">
      <c r="A40" s="245" t="s">
        <v>360</v>
      </c>
      <c r="B40" s="246"/>
      <c r="C40" s="247" t="s">
        <v>361</v>
      </c>
      <c r="D40" s="38">
        <f>D41</f>
        <v>4416.2</v>
      </c>
      <c r="E40" s="38">
        <f t="shared" ref="E40:F41" si="18">E41</f>
        <v>0</v>
      </c>
      <c r="F40" s="38">
        <f t="shared" si="18"/>
        <v>0</v>
      </c>
    </row>
    <row r="41" spans="1:6" ht="31.2" x14ac:dyDescent="0.25">
      <c r="A41" s="245" t="s">
        <v>360</v>
      </c>
      <c r="B41" s="248">
        <v>600</v>
      </c>
      <c r="C41" s="247" t="s">
        <v>98</v>
      </c>
      <c r="D41" s="38">
        <f>D42</f>
        <v>4416.2</v>
      </c>
      <c r="E41" s="38">
        <f t="shared" si="18"/>
        <v>0</v>
      </c>
      <c r="F41" s="38">
        <f t="shared" si="18"/>
        <v>0</v>
      </c>
    </row>
    <row r="42" spans="1:6" x14ac:dyDescent="0.25">
      <c r="A42" s="245" t="s">
        <v>360</v>
      </c>
      <c r="B42" s="246">
        <v>610</v>
      </c>
      <c r="C42" s="247" t="s">
        <v>106</v>
      </c>
      <c r="D42" s="38">
        <f>' № 8  рп, кцср, квр'!E282</f>
        <v>4416.2</v>
      </c>
      <c r="E42" s="38">
        <f>' № 8  рп, кцср, квр'!F282</f>
        <v>0</v>
      </c>
      <c r="F42" s="38">
        <f>' № 8  рп, кцср, квр'!G282</f>
        <v>0</v>
      </c>
    </row>
    <row r="43" spans="1:6" ht="46.8" x14ac:dyDescent="0.25">
      <c r="A43" s="10" t="s">
        <v>336</v>
      </c>
      <c r="B43" s="246"/>
      <c r="C43" s="247" t="s">
        <v>337</v>
      </c>
      <c r="D43" s="38">
        <f>D44</f>
        <v>1104.0999999999999</v>
      </c>
      <c r="E43" s="38">
        <f t="shared" ref="E43:F44" si="19">E44</f>
        <v>0</v>
      </c>
      <c r="F43" s="38">
        <f t="shared" si="19"/>
        <v>0</v>
      </c>
    </row>
    <row r="44" spans="1:6" ht="31.2" x14ac:dyDescent="0.25">
      <c r="A44" s="10" t="s">
        <v>336</v>
      </c>
      <c r="B44" s="248">
        <v>600</v>
      </c>
      <c r="C44" s="247" t="s">
        <v>98</v>
      </c>
      <c r="D44" s="38">
        <f>D45</f>
        <v>1104.0999999999999</v>
      </c>
      <c r="E44" s="38">
        <f t="shared" si="19"/>
        <v>0</v>
      </c>
      <c r="F44" s="38">
        <f t="shared" si="19"/>
        <v>0</v>
      </c>
    </row>
    <row r="45" spans="1:6" x14ac:dyDescent="0.25">
      <c r="A45" s="10" t="s">
        <v>336</v>
      </c>
      <c r="B45" s="246">
        <v>610</v>
      </c>
      <c r="C45" s="247" t="s">
        <v>106</v>
      </c>
      <c r="D45" s="249">
        <f>' № 8  рп, кцср, квр'!E285</f>
        <v>1104.0999999999999</v>
      </c>
      <c r="E45" s="249">
        <f>' № 8  рп, кцср, квр'!F285</f>
        <v>0</v>
      </c>
      <c r="F45" s="249">
        <f>' № 8  рп, кцср, квр'!G285</f>
        <v>0</v>
      </c>
    </row>
    <row r="46" spans="1:6" ht="46.8" x14ac:dyDescent="0.25">
      <c r="A46" s="240">
        <v>1110800000</v>
      </c>
      <c r="B46" s="240"/>
      <c r="C46" s="241" t="s">
        <v>365</v>
      </c>
      <c r="D46" s="249">
        <f>D47</f>
        <v>14530.3</v>
      </c>
      <c r="E46" s="249">
        <f t="shared" ref="E46:F48" si="20">E47</f>
        <v>14530.3</v>
      </c>
      <c r="F46" s="249">
        <f t="shared" si="20"/>
        <v>14530.3</v>
      </c>
    </row>
    <row r="47" spans="1:6" ht="46.8" x14ac:dyDescent="0.3">
      <c r="A47" s="240">
        <v>1110853031</v>
      </c>
      <c r="B47" s="240"/>
      <c r="C47" s="97" t="s">
        <v>366</v>
      </c>
      <c r="D47" s="249">
        <f>D48</f>
        <v>14530.3</v>
      </c>
      <c r="E47" s="249">
        <f t="shared" si="20"/>
        <v>14530.3</v>
      </c>
      <c r="F47" s="249">
        <f t="shared" si="20"/>
        <v>14530.3</v>
      </c>
    </row>
    <row r="48" spans="1:6" ht="31.2" x14ac:dyDescent="0.25">
      <c r="A48" s="240">
        <v>1110853031</v>
      </c>
      <c r="B48" s="242" t="s">
        <v>97</v>
      </c>
      <c r="C48" s="241" t="s">
        <v>98</v>
      </c>
      <c r="D48" s="249">
        <f>D49</f>
        <v>14530.3</v>
      </c>
      <c r="E48" s="249">
        <f t="shared" si="20"/>
        <v>14530.3</v>
      </c>
      <c r="F48" s="249">
        <f t="shared" si="20"/>
        <v>14530.3</v>
      </c>
    </row>
    <row r="49" spans="1:6" x14ac:dyDescent="0.25">
      <c r="A49" s="240">
        <v>1110853031</v>
      </c>
      <c r="B49" s="240">
        <v>610</v>
      </c>
      <c r="C49" s="241" t="s">
        <v>106</v>
      </c>
      <c r="D49" s="249">
        <f>' № 8  рп, кцср, квр'!E309</f>
        <v>14530.3</v>
      </c>
      <c r="E49" s="249">
        <f>' № 8  рп, кцср, квр'!F309</f>
        <v>14530.3</v>
      </c>
      <c r="F49" s="249">
        <f>' № 8  рп, кцср, квр'!G309</f>
        <v>14530.3</v>
      </c>
    </row>
    <row r="50" spans="1:6" ht="31.2" x14ac:dyDescent="0.25">
      <c r="A50" s="240">
        <v>1110900000</v>
      </c>
      <c r="B50" s="240"/>
      <c r="C50" s="241" t="s">
        <v>430</v>
      </c>
      <c r="D50" s="249">
        <f>D51</f>
        <v>919.3</v>
      </c>
      <c r="E50" s="249">
        <f t="shared" ref="E50:F52" si="21">E51</f>
        <v>919.3</v>
      </c>
      <c r="F50" s="249">
        <f t="shared" si="21"/>
        <v>919.3</v>
      </c>
    </row>
    <row r="51" spans="1:6" ht="46.8" x14ac:dyDescent="0.25">
      <c r="A51" s="240">
        <v>1110920020</v>
      </c>
      <c r="B51" s="240"/>
      <c r="C51" s="241" t="s">
        <v>431</v>
      </c>
      <c r="D51" s="249">
        <f>D52</f>
        <v>919.3</v>
      </c>
      <c r="E51" s="249">
        <f t="shared" si="21"/>
        <v>919.3</v>
      </c>
      <c r="F51" s="249">
        <f t="shared" si="21"/>
        <v>919.3</v>
      </c>
    </row>
    <row r="52" spans="1:6" ht="31.2" x14ac:dyDescent="0.25">
      <c r="A52" s="240">
        <v>1110920020</v>
      </c>
      <c r="B52" s="242" t="s">
        <v>97</v>
      </c>
      <c r="C52" s="241" t="s">
        <v>98</v>
      </c>
      <c r="D52" s="249">
        <f>D53</f>
        <v>919.3</v>
      </c>
      <c r="E52" s="249">
        <f t="shared" si="21"/>
        <v>919.3</v>
      </c>
      <c r="F52" s="249">
        <f t="shared" si="21"/>
        <v>919.3</v>
      </c>
    </row>
    <row r="53" spans="1:6" x14ac:dyDescent="0.25">
      <c r="A53" s="240">
        <v>1110920020</v>
      </c>
      <c r="B53" s="240">
        <v>610</v>
      </c>
      <c r="C53" s="241" t="s">
        <v>106</v>
      </c>
      <c r="D53" s="249">
        <f>' № 8  рп, кцср, квр'!E313</f>
        <v>919.3</v>
      </c>
      <c r="E53" s="249">
        <f>' № 8  рп, кцср, квр'!F313</f>
        <v>919.3</v>
      </c>
      <c r="F53" s="249">
        <f>' № 8  рп, кцср, квр'!G313</f>
        <v>919.3</v>
      </c>
    </row>
    <row r="54" spans="1:6" x14ac:dyDescent="0.25">
      <c r="A54" s="240">
        <v>1120000000</v>
      </c>
      <c r="B54" s="240"/>
      <c r="C54" s="241" t="s">
        <v>124</v>
      </c>
      <c r="D54" s="38">
        <f>D55</f>
        <v>33984.300000000003</v>
      </c>
      <c r="E54" s="38">
        <f t="shared" ref="E54:F54" si="22">E55</f>
        <v>33984.300000000003</v>
      </c>
      <c r="F54" s="38">
        <f t="shared" si="22"/>
        <v>33984.300000000003</v>
      </c>
    </row>
    <row r="55" spans="1:6" ht="46.8" x14ac:dyDescent="0.25">
      <c r="A55" s="240">
        <v>1120100000</v>
      </c>
      <c r="B55" s="240"/>
      <c r="C55" s="241" t="s">
        <v>125</v>
      </c>
      <c r="D55" s="38">
        <f>D59+D56+D62</f>
        <v>33984.300000000003</v>
      </c>
      <c r="E55" s="38">
        <f t="shared" ref="E55:F55" si="23">E59+E56+E62</f>
        <v>33984.300000000003</v>
      </c>
      <c r="F55" s="38">
        <f t="shared" si="23"/>
        <v>33984.300000000003</v>
      </c>
    </row>
    <row r="56" spans="1:6" ht="46.8" x14ac:dyDescent="0.25">
      <c r="A56" s="240">
        <v>1120110690</v>
      </c>
      <c r="B56" s="240"/>
      <c r="C56" s="74" t="s">
        <v>287</v>
      </c>
      <c r="D56" s="38">
        <f>D57</f>
        <v>6513.7</v>
      </c>
      <c r="E56" s="38">
        <f t="shared" ref="E56:F57" si="24">E57</f>
        <v>6513.7</v>
      </c>
      <c r="F56" s="38">
        <f t="shared" si="24"/>
        <v>6513.7</v>
      </c>
    </row>
    <row r="57" spans="1:6" ht="31.2" x14ac:dyDescent="0.25">
      <c r="A57" s="240">
        <v>1120110690</v>
      </c>
      <c r="B57" s="242" t="s">
        <v>97</v>
      </c>
      <c r="C57" s="74" t="s">
        <v>98</v>
      </c>
      <c r="D57" s="38">
        <f>D58</f>
        <v>6513.7</v>
      </c>
      <c r="E57" s="38">
        <f t="shared" si="24"/>
        <v>6513.7</v>
      </c>
      <c r="F57" s="38">
        <f t="shared" si="24"/>
        <v>6513.7</v>
      </c>
    </row>
    <row r="58" spans="1:6" x14ac:dyDescent="0.25">
      <c r="A58" s="240">
        <v>1120110690</v>
      </c>
      <c r="B58" s="240">
        <v>610</v>
      </c>
      <c r="C58" s="74" t="s">
        <v>106</v>
      </c>
      <c r="D58" s="38">
        <f>' № 8  рп, кцср, квр'!E334</f>
        <v>6513.7</v>
      </c>
      <c r="E58" s="38">
        <f>' № 8  рп, кцср, квр'!F334</f>
        <v>6513.7</v>
      </c>
      <c r="F58" s="38">
        <f>' № 8  рп, кцср, квр'!G334</f>
        <v>6513.7</v>
      </c>
    </row>
    <row r="59" spans="1:6" ht="31.2" x14ac:dyDescent="0.25">
      <c r="A59" s="240">
        <v>1120120010</v>
      </c>
      <c r="B59" s="240"/>
      <c r="C59" s="241" t="s">
        <v>126</v>
      </c>
      <c r="D59" s="38">
        <f>D60</f>
        <v>27404.799999999999</v>
      </c>
      <c r="E59" s="38">
        <f t="shared" ref="E59:F60" si="25">E60</f>
        <v>27404.799999999999</v>
      </c>
      <c r="F59" s="38">
        <f t="shared" si="25"/>
        <v>27404.799999999999</v>
      </c>
    </row>
    <row r="60" spans="1:6" ht="31.2" x14ac:dyDescent="0.25">
      <c r="A60" s="240">
        <v>1120120010</v>
      </c>
      <c r="B60" s="242" t="s">
        <v>97</v>
      </c>
      <c r="C60" s="241" t="s">
        <v>98</v>
      </c>
      <c r="D60" s="38">
        <f>D61</f>
        <v>27404.799999999999</v>
      </c>
      <c r="E60" s="38">
        <f t="shared" si="25"/>
        <v>27404.799999999999</v>
      </c>
      <c r="F60" s="38">
        <f t="shared" si="25"/>
        <v>27404.799999999999</v>
      </c>
    </row>
    <row r="61" spans="1:6" x14ac:dyDescent="0.25">
      <c r="A61" s="240">
        <v>1120120010</v>
      </c>
      <c r="B61" s="240">
        <v>610</v>
      </c>
      <c r="C61" s="241" t="s">
        <v>106</v>
      </c>
      <c r="D61" s="38">
        <f>' № 8  рп, кцср, квр'!E337</f>
        <v>27404.799999999999</v>
      </c>
      <c r="E61" s="38">
        <f>' № 8  рп, кцср, квр'!F337</f>
        <v>27404.799999999999</v>
      </c>
      <c r="F61" s="38">
        <f>' № 8  рп, кцср, квр'!G337</f>
        <v>27404.799999999999</v>
      </c>
    </row>
    <row r="62" spans="1:6" ht="46.8" x14ac:dyDescent="0.25">
      <c r="A62" s="240" t="s">
        <v>299</v>
      </c>
      <c r="B62" s="240"/>
      <c r="C62" s="74" t="s">
        <v>300</v>
      </c>
      <c r="D62" s="38">
        <f>D63</f>
        <v>65.8</v>
      </c>
      <c r="E62" s="38">
        <f t="shared" ref="E62:F63" si="26">E63</f>
        <v>65.8</v>
      </c>
      <c r="F62" s="38">
        <f t="shared" si="26"/>
        <v>65.8</v>
      </c>
    </row>
    <row r="63" spans="1:6" ht="31.2" x14ac:dyDescent="0.25">
      <c r="A63" s="240" t="s">
        <v>299</v>
      </c>
      <c r="B63" s="242" t="s">
        <v>97</v>
      </c>
      <c r="C63" s="74" t="s">
        <v>98</v>
      </c>
      <c r="D63" s="38">
        <f>D64</f>
        <v>65.8</v>
      </c>
      <c r="E63" s="38">
        <f t="shared" si="26"/>
        <v>65.8</v>
      </c>
      <c r="F63" s="38">
        <f t="shared" si="26"/>
        <v>65.8</v>
      </c>
    </row>
    <row r="64" spans="1:6" x14ac:dyDescent="0.25">
      <c r="A64" s="240" t="s">
        <v>299</v>
      </c>
      <c r="B64" s="240">
        <v>610</v>
      </c>
      <c r="C64" s="74" t="s">
        <v>106</v>
      </c>
      <c r="D64" s="38">
        <f>' № 8  рп, кцср, квр'!E340</f>
        <v>65.8</v>
      </c>
      <c r="E64" s="38">
        <f>' № 8  рп, кцср, квр'!F340</f>
        <v>65.8</v>
      </c>
      <c r="F64" s="38">
        <f>' № 8  рп, кцср, квр'!G340</f>
        <v>65.8</v>
      </c>
    </row>
    <row r="65" spans="1:6" ht="31.2" x14ac:dyDescent="0.25">
      <c r="A65" s="242">
        <v>1130000000</v>
      </c>
      <c r="B65" s="25"/>
      <c r="C65" s="63" t="s">
        <v>117</v>
      </c>
      <c r="D65" s="38">
        <f>D66+D76+D80+D84</f>
        <v>881.19999999999993</v>
      </c>
      <c r="E65" s="38">
        <f t="shared" ref="E65:F65" si="27">E66+E76+E80+E84</f>
        <v>533.19999999999993</v>
      </c>
      <c r="F65" s="38">
        <f t="shared" si="27"/>
        <v>533.19999999999993</v>
      </c>
    </row>
    <row r="66" spans="1:6" ht="31.2" x14ac:dyDescent="0.25">
      <c r="A66" s="240">
        <v>1130100000</v>
      </c>
      <c r="B66" s="25"/>
      <c r="C66" s="63" t="s">
        <v>238</v>
      </c>
      <c r="D66" s="38">
        <f>D67+D73+D70</f>
        <v>285.60000000000002</v>
      </c>
      <c r="E66" s="38">
        <f t="shared" ref="E66:F66" si="28">E67+E73+E70</f>
        <v>285.60000000000002</v>
      </c>
      <c r="F66" s="38">
        <f t="shared" si="28"/>
        <v>285.60000000000002</v>
      </c>
    </row>
    <row r="67" spans="1:6" ht="31.2" x14ac:dyDescent="0.25">
      <c r="A67" s="242">
        <v>1130120260</v>
      </c>
      <c r="B67" s="25"/>
      <c r="C67" s="63" t="s">
        <v>239</v>
      </c>
      <c r="D67" s="38">
        <f>D68</f>
        <v>155.9</v>
      </c>
      <c r="E67" s="38">
        <f>E68</f>
        <v>155.9</v>
      </c>
      <c r="F67" s="38">
        <f>F68</f>
        <v>155.9</v>
      </c>
    </row>
    <row r="68" spans="1:6" ht="31.2" x14ac:dyDescent="0.25">
      <c r="A68" s="242">
        <v>1130120260</v>
      </c>
      <c r="B68" s="240" t="s">
        <v>69</v>
      </c>
      <c r="C68" s="63" t="s">
        <v>95</v>
      </c>
      <c r="D68" s="38">
        <f>D69</f>
        <v>155.9</v>
      </c>
      <c r="E68" s="38">
        <f t="shared" ref="E68:F68" si="29">E69</f>
        <v>155.9</v>
      </c>
      <c r="F68" s="38">
        <f t="shared" si="29"/>
        <v>155.9</v>
      </c>
    </row>
    <row r="69" spans="1:6" ht="31.2" x14ac:dyDescent="0.25">
      <c r="A69" s="242">
        <v>1130120260</v>
      </c>
      <c r="B69" s="240">
        <v>240</v>
      </c>
      <c r="C69" s="63" t="s">
        <v>254</v>
      </c>
      <c r="D69" s="38">
        <f>' № 8  рп, кцср, квр'!E396</f>
        <v>155.9</v>
      </c>
      <c r="E69" s="38">
        <f>' № 8  рп, кцср, квр'!F396</f>
        <v>155.9</v>
      </c>
      <c r="F69" s="38">
        <f>' № 8  рп, кцср, квр'!G396</f>
        <v>155.9</v>
      </c>
    </row>
    <row r="70" spans="1:6" ht="31.2" x14ac:dyDescent="0.25">
      <c r="A70" s="242">
        <v>1130111080</v>
      </c>
      <c r="B70" s="240"/>
      <c r="C70" s="241" t="s">
        <v>295</v>
      </c>
      <c r="D70" s="38">
        <f>D71</f>
        <v>116.7</v>
      </c>
      <c r="E70" s="38">
        <f t="shared" ref="E70:F71" si="30">E71</f>
        <v>116.7</v>
      </c>
      <c r="F70" s="38">
        <f t="shared" si="30"/>
        <v>116.7</v>
      </c>
    </row>
    <row r="71" spans="1:6" ht="31.2" x14ac:dyDescent="0.25">
      <c r="A71" s="242">
        <v>1130111080</v>
      </c>
      <c r="B71" s="242" t="s">
        <v>97</v>
      </c>
      <c r="C71" s="241" t="s">
        <v>98</v>
      </c>
      <c r="D71" s="38">
        <f>D72</f>
        <v>116.7</v>
      </c>
      <c r="E71" s="38">
        <f t="shared" si="30"/>
        <v>116.7</v>
      </c>
      <c r="F71" s="38">
        <f t="shared" si="30"/>
        <v>116.7</v>
      </c>
    </row>
    <row r="72" spans="1:6" x14ac:dyDescent="0.25">
      <c r="A72" s="242">
        <v>1130111080</v>
      </c>
      <c r="B72" s="240">
        <v>610</v>
      </c>
      <c r="C72" s="241" t="s">
        <v>106</v>
      </c>
      <c r="D72" s="38">
        <f>' № 8  рп, кцср, квр'!E318</f>
        <v>116.7</v>
      </c>
      <c r="E72" s="38">
        <f>' № 8  рп, кцср, квр'!F318</f>
        <v>116.7</v>
      </c>
      <c r="F72" s="38">
        <f>' № 8  рп, кцср, квр'!G318</f>
        <v>116.7</v>
      </c>
    </row>
    <row r="73" spans="1:6" ht="31.2" x14ac:dyDescent="0.25">
      <c r="A73" s="242" t="s">
        <v>260</v>
      </c>
      <c r="B73" s="240"/>
      <c r="C73" s="241" t="s">
        <v>261</v>
      </c>
      <c r="D73" s="38">
        <f>D74</f>
        <v>13</v>
      </c>
      <c r="E73" s="38">
        <f t="shared" ref="E73:F74" si="31">E74</f>
        <v>13</v>
      </c>
      <c r="F73" s="38">
        <f t="shared" si="31"/>
        <v>13</v>
      </c>
    </row>
    <row r="74" spans="1:6" ht="31.2" x14ac:dyDescent="0.25">
      <c r="A74" s="242" t="s">
        <v>260</v>
      </c>
      <c r="B74" s="242" t="s">
        <v>97</v>
      </c>
      <c r="C74" s="241" t="s">
        <v>98</v>
      </c>
      <c r="D74" s="38">
        <f>D75</f>
        <v>13</v>
      </c>
      <c r="E74" s="38">
        <f t="shared" si="31"/>
        <v>13</v>
      </c>
      <c r="F74" s="38">
        <f t="shared" si="31"/>
        <v>13</v>
      </c>
    </row>
    <row r="75" spans="1:6" x14ac:dyDescent="0.25">
      <c r="A75" s="242" t="s">
        <v>260</v>
      </c>
      <c r="B75" s="240">
        <v>610</v>
      </c>
      <c r="C75" s="241" t="s">
        <v>106</v>
      </c>
      <c r="D75" s="38">
        <f>' № 8  рп, кцср, квр'!E321</f>
        <v>13</v>
      </c>
      <c r="E75" s="38">
        <f>' № 8  рп, кцср, квр'!F321</f>
        <v>13</v>
      </c>
      <c r="F75" s="38">
        <f>' № 8  рп, кцср, квр'!G321</f>
        <v>13</v>
      </c>
    </row>
    <row r="76" spans="1:6" ht="31.2" x14ac:dyDescent="0.25">
      <c r="A76" s="240">
        <v>1130200000</v>
      </c>
      <c r="B76" s="240"/>
      <c r="C76" s="63" t="s">
        <v>192</v>
      </c>
      <c r="D76" s="38">
        <f>D77</f>
        <v>177.79999999999998</v>
      </c>
      <c r="E76" s="38">
        <f t="shared" ref="E76:F77" si="32">E77</f>
        <v>177.79999999999998</v>
      </c>
      <c r="F76" s="38">
        <f t="shared" si="32"/>
        <v>177.79999999999998</v>
      </c>
    </row>
    <row r="77" spans="1:6" ht="31.2" x14ac:dyDescent="0.25">
      <c r="A77" s="240">
        <v>1130220270</v>
      </c>
      <c r="B77" s="240"/>
      <c r="C77" s="63" t="s">
        <v>193</v>
      </c>
      <c r="D77" s="38">
        <f>D78</f>
        <v>177.79999999999998</v>
      </c>
      <c r="E77" s="38">
        <f t="shared" si="32"/>
        <v>177.79999999999998</v>
      </c>
      <c r="F77" s="38">
        <f t="shared" si="32"/>
        <v>177.79999999999998</v>
      </c>
    </row>
    <row r="78" spans="1:6" ht="31.2" x14ac:dyDescent="0.25">
      <c r="A78" s="240">
        <v>1130220270</v>
      </c>
      <c r="B78" s="240" t="s">
        <v>69</v>
      </c>
      <c r="C78" s="63" t="s">
        <v>95</v>
      </c>
      <c r="D78" s="38">
        <f>D79</f>
        <v>177.79999999999998</v>
      </c>
      <c r="E78" s="38">
        <f t="shared" ref="E78:F78" si="33">E79</f>
        <v>177.79999999999998</v>
      </c>
      <c r="F78" s="38">
        <f t="shared" si="33"/>
        <v>177.79999999999998</v>
      </c>
    </row>
    <row r="79" spans="1:6" ht="31.2" x14ac:dyDescent="0.25">
      <c r="A79" s="240">
        <v>1130220270</v>
      </c>
      <c r="B79" s="240">
        <v>240</v>
      </c>
      <c r="C79" s="63" t="s">
        <v>254</v>
      </c>
      <c r="D79" s="38">
        <f>' № 8  рп, кцср, квр'!E400+' № 8  рп, кцср, квр'!E370</f>
        <v>177.79999999999998</v>
      </c>
      <c r="E79" s="38">
        <f>' № 8  рп, кцср, квр'!F400+' № 8  рп, кцср, квр'!F370</f>
        <v>177.79999999999998</v>
      </c>
      <c r="F79" s="38">
        <f>' № 8  рп, кцср, квр'!G400+' № 8  рп, кцср, квр'!G370</f>
        <v>177.79999999999998</v>
      </c>
    </row>
    <row r="80" spans="1:6" ht="46.8" x14ac:dyDescent="0.25">
      <c r="A80" s="242">
        <v>1130300000</v>
      </c>
      <c r="B80" s="25"/>
      <c r="C80" s="63" t="s">
        <v>118</v>
      </c>
      <c r="D80" s="38">
        <f>D81</f>
        <v>348</v>
      </c>
      <c r="E80" s="38">
        <f t="shared" ref="E80:F82" si="34">E81</f>
        <v>0</v>
      </c>
      <c r="F80" s="38">
        <f t="shared" si="34"/>
        <v>0</v>
      </c>
    </row>
    <row r="81" spans="1:11" ht="31.2" x14ac:dyDescent="0.25">
      <c r="A81" s="242">
        <v>1130320280</v>
      </c>
      <c r="B81" s="25"/>
      <c r="C81" s="63" t="s">
        <v>119</v>
      </c>
      <c r="D81" s="38">
        <f>D82</f>
        <v>348</v>
      </c>
      <c r="E81" s="38">
        <f t="shared" si="34"/>
        <v>0</v>
      </c>
      <c r="F81" s="38">
        <f t="shared" si="34"/>
        <v>0</v>
      </c>
    </row>
    <row r="82" spans="1:11" ht="31.2" x14ac:dyDescent="0.25">
      <c r="A82" s="242">
        <v>1130320280</v>
      </c>
      <c r="B82" s="242" t="s">
        <v>97</v>
      </c>
      <c r="C82" s="241" t="s">
        <v>98</v>
      </c>
      <c r="D82" s="38">
        <f>D83</f>
        <v>348</v>
      </c>
      <c r="E82" s="38">
        <f t="shared" si="34"/>
        <v>0</v>
      </c>
      <c r="F82" s="38">
        <f t="shared" si="34"/>
        <v>0</v>
      </c>
    </row>
    <row r="83" spans="1:11" x14ac:dyDescent="0.25">
      <c r="A83" s="242">
        <v>1130320280</v>
      </c>
      <c r="B83" s="240">
        <v>610</v>
      </c>
      <c r="C83" s="241" t="s">
        <v>106</v>
      </c>
      <c r="D83" s="38">
        <f>' № 8  рп, кцср, квр'!E159</f>
        <v>348</v>
      </c>
      <c r="E83" s="38">
        <f>' № 8  рп, кцср, квр'!F159</f>
        <v>0</v>
      </c>
      <c r="F83" s="38">
        <f>' № 8  рп, кцср, квр'!G159</f>
        <v>0</v>
      </c>
    </row>
    <row r="84" spans="1:11" ht="31.2" x14ac:dyDescent="0.25">
      <c r="A84" s="240">
        <v>1130400000</v>
      </c>
      <c r="B84" s="240"/>
      <c r="C84" s="63" t="s">
        <v>148</v>
      </c>
      <c r="D84" s="38">
        <f>D85</f>
        <v>69.8</v>
      </c>
      <c r="E84" s="38">
        <f t="shared" ref="E84:F86" si="35">E85</f>
        <v>69.8</v>
      </c>
      <c r="F84" s="38">
        <f t="shared" si="35"/>
        <v>69.8</v>
      </c>
    </row>
    <row r="85" spans="1:11" ht="31.2" x14ac:dyDescent="0.25">
      <c r="A85" s="240">
        <v>1130420290</v>
      </c>
      <c r="B85" s="240"/>
      <c r="C85" s="63" t="s">
        <v>149</v>
      </c>
      <c r="D85" s="38">
        <f>D86</f>
        <v>69.8</v>
      </c>
      <c r="E85" s="38">
        <f t="shared" si="35"/>
        <v>69.8</v>
      </c>
      <c r="F85" s="38">
        <f t="shared" si="35"/>
        <v>69.8</v>
      </c>
    </row>
    <row r="86" spans="1:11" ht="31.2" x14ac:dyDescent="0.25">
      <c r="A86" s="240">
        <v>1130420290</v>
      </c>
      <c r="B86" s="242" t="s">
        <v>69</v>
      </c>
      <c r="C86" s="241" t="s">
        <v>95</v>
      </c>
      <c r="D86" s="38">
        <f>D87</f>
        <v>69.8</v>
      </c>
      <c r="E86" s="38">
        <f t="shared" si="35"/>
        <v>69.8</v>
      </c>
      <c r="F86" s="38">
        <f t="shared" si="35"/>
        <v>69.8</v>
      </c>
    </row>
    <row r="87" spans="1:11" ht="31.2" x14ac:dyDescent="0.25">
      <c r="A87" s="240">
        <v>1130420290</v>
      </c>
      <c r="B87" s="240">
        <v>240</v>
      </c>
      <c r="C87" s="241" t="s">
        <v>254</v>
      </c>
      <c r="D87" s="38">
        <f>' № 8  рп, кцср, квр'!E374</f>
        <v>69.8</v>
      </c>
      <c r="E87" s="38">
        <f>' № 8  рп, кцср, квр'!F374</f>
        <v>69.8</v>
      </c>
      <c r="F87" s="38">
        <f>' № 8  рп, кцср, квр'!G374</f>
        <v>69.8</v>
      </c>
    </row>
    <row r="88" spans="1:11" s="35" customFormat="1" ht="46.8" x14ac:dyDescent="0.25">
      <c r="A88" s="29">
        <v>1200000000</v>
      </c>
      <c r="B88" s="16"/>
      <c r="C88" s="67" t="s">
        <v>195</v>
      </c>
      <c r="D88" s="37">
        <f>D89+D104+D125+D153+D215</f>
        <v>71674.600000000006</v>
      </c>
      <c r="E88" s="37">
        <f>E89+E104+E125+E153+E215</f>
        <v>69466.899999999994</v>
      </c>
      <c r="F88" s="37">
        <f>F89+F104+F125+F153+F215</f>
        <v>69466.899999999994</v>
      </c>
      <c r="H88" s="175"/>
      <c r="I88" s="175"/>
      <c r="J88" s="175"/>
      <c r="K88" s="175"/>
    </row>
    <row r="89" spans="1:11" x14ac:dyDescent="0.25">
      <c r="A89" s="242">
        <v>1210000000</v>
      </c>
      <c r="B89" s="240"/>
      <c r="C89" s="241" t="s">
        <v>208</v>
      </c>
      <c r="D89" s="40">
        <f>D90+D100</f>
        <v>12545.599999999999</v>
      </c>
      <c r="E89" s="40">
        <f>E90+E100</f>
        <v>12465.599999999999</v>
      </c>
      <c r="F89" s="40">
        <f>F90+F100</f>
        <v>12465.599999999999</v>
      </c>
    </row>
    <row r="90" spans="1:11" ht="31.2" x14ac:dyDescent="0.25">
      <c r="A90" s="242">
        <v>1210100000</v>
      </c>
      <c r="B90" s="240"/>
      <c r="C90" s="241" t="s">
        <v>209</v>
      </c>
      <c r="D90" s="38">
        <f t="shared" ref="D90" si="36">D94+D91+D97</f>
        <v>12465.599999999999</v>
      </c>
      <c r="E90" s="38">
        <f t="shared" ref="E90:F90" si="37">E94+E91+E97</f>
        <v>12465.599999999999</v>
      </c>
      <c r="F90" s="38">
        <f t="shared" si="37"/>
        <v>12465.599999999999</v>
      </c>
    </row>
    <row r="91" spans="1:11" ht="46.8" x14ac:dyDescent="0.3">
      <c r="A91" s="242">
        <v>1210110680</v>
      </c>
      <c r="B91" s="240"/>
      <c r="C91" s="97" t="s">
        <v>288</v>
      </c>
      <c r="D91" s="38">
        <f t="shared" ref="D91:F92" si="38">D92</f>
        <v>4381.3999999999996</v>
      </c>
      <c r="E91" s="38">
        <f t="shared" si="38"/>
        <v>4381.3999999999996</v>
      </c>
      <c r="F91" s="38">
        <f t="shared" si="38"/>
        <v>4381.3999999999996</v>
      </c>
    </row>
    <row r="92" spans="1:11" ht="31.2" x14ac:dyDescent="0.25">
      <c r="A92" s="242">
        <v>1210110680</v>
      </c>
      <c r="B92" s="242" t="s">
        <v>97</v>
      </c>
      <c r="C92" s="74" t="s">
        <v>98</v>
      </c>
      <c r="D92" s="38">
        <f t="shared" si="38"/>
        <v>4381.3999999999996</v>
      </c>
      <c r="E92" s="38">
        <f t="shared" si="38"/>
        <v>4381.3999999999996</v>
      </c>
      <c r="F92" s="38">
        <f t="shared" si="38"/>
        <v>4381.3999999999996</v>
      </c>
    </row>
    <row r="93" spans="1:11" x14ac:dyDescent="0.25">
      <c r="A93" s="242">
        <v>1210110680</v>
      </c>
      <c r="B93" s="240">
        <v>610</v>
      </c>
      <c r="C93" s="74" t="s">
        <v>106</v>
      </c>
      <c r="D93" s="38">
        <f>' № 8  рп, кцср, квр'!E416</f>
        <v>4381.3999999999996</v>
      </c>
      <c r="E93" s="38">
        <f>' № 8  рп, кцср, квр'!F416</f>
        <v>4381.3999999999996</v>
      </c>
      <c r="F93" s="38">
        <f>' № 8  рп, кцср, квр'!G416</f>
        <v>4381.3999999999996</v>
      </c>
    </row>
    <row r="94" spans="1:11" ht="31.2" x14ac:dyDescent="0.25">
      <c r="A94" s="242">
        <v>1210120010</v>
      </c>
      <c r="B94" s="240"/>
      <c r="C94" s="241" t="s">
        <v>126</v>
      </c>
      <c r="D94" s="38">
        <f t="shared" ref="D94:F95" si="39">D95</f>
        <v>8039.9</v>
      </c>
      <c r="E94" s="38">
        <f t="shared" si="39"/>
        <v>8039.9</v>
      </c>
      <c r="F94" s="38">
        <f t="shared" si="39"/>
        <v>8039.9</v>
      </c>
    </row>
    <row r="95" spans="1:11" ht="31.2" x14ac:dyDescent="0.25">
      <c r="A95" s="242">
        <v>1210120010</v>
      </c>
      <c r="B95" s="242" t="s">
        <v>97</v>
      </c>
      <c r="C95" s="241" t="s">
        <v>98</v>
      </c>
      <c r="D95" s="38">
        <f t="shared" si="39"/>
        <v>8039.9</v>
      </c>
      <c r="E95" s="38">
        <f t="shared" si="39"/>
        <v>8039.9</v>
      </c>
      <c r="F95" s="38">
        <f t="shared" si="39"/>
        <v>8039.9</v>
      </c>
    </row>
    <row r="96" spans="1:11" x14ac:dyDescent="0.25">
      <c r="A96" s="242">
        <v>1210120010</v>
      </c>
      <c r="B96" s="240">
        <v>610</v>
      </c>
      <c r="C96" s="241" t="s">
        <v>106</v>
      </c>
      <c r="D96" s="38">
        <f>' № 8  рп, кцср, квр'!E419</f>
        <v>8039.9</v>
      </c>
      <c r="E96" s="38">
        <f>' № 8  рп, кцср, квр'!F419</f>
        <v>8039.9</v>
      </c>
      <c r="F96" s="38">
        <f>' № 8  рп, кцср, квр'!G419</f>
        <v>8039.9</v>
      </c>
    </row>
    <row r="97" spans="1:6" ht="29.25" customHeight="1" x14ac:dyDescent="0.3">
      <c r="A97" s="242" t="s">
        <v>301</v>
      </c>
      <c r="B97" s="240"/>
      <c r="C97" s="97" t="s">
        <v>302</v>
      </c>
      <c r="D97" s="38">
        <f t="shared" ref="D97:F98" si="40">D98</f>
        <v>44.3</v>
      </c>
      <c r="E97" s="38">
        <f t="shared" si="40"/>
        <v>44.3</v>
      </c>
      <c r="F97" s="38">
        <f t="shared" si="40"/>
        <v>44.3</v>
      </c>
    </row>
    <row r="98" spans="1:6" ht="31.2" x14ac:dyDescent="0.25">
      <c r="A98" s="242" t="s">
        <v>301</v>
      </c>
      <c r="B98" s="242" t="s">
        <v>97</v>
      </c>
      <c r="C98" s="74" t="s">
        <v>98</v>
      </c>
      <c r="D98" s="38">
        <f t="shared" si="40"/>
        <v>44.3</v>
      </c>
      <c r="E98" s="38">
        <f t="shared" si="40"/>
        <v>44.3</v>
      </c>
      <c r="F98" s="38">
        <f t="shared" si="40"/>
        <v>44.3</v>
      </c>
    </row>
    <row r="99" spans="1:6" x14ac:dyDescent="0.25">
      <c r="A99" s="242" t="s">
        <v>301</v>
      </c>
      <c r="B99" s="240">
        <v>610</v>
      </c>
      <c r="C99" s="74" t="s">
        <v>106</v>
      </c>
      <c r="D99" s="38">
        <f>' № 8  рп, кцср, квр'!E422</f>
        <v>44.3</v>
      </c>
      <c r="E99" s="38">
        <f>' № 8  рп, кцср, квр'!F422</f>
        <v>44.3</v>
      </c>
      <c r="F99" s="38">
        <f>' № 8  рп, кцср, квр'!G422</f>
        <v>44.3</v>
      </c>
    </row>
    <row r="100" spans="1:6" ht="31.2" x14ac:dyDescent="0.25">
      <c r="A100" s="242">
        <v>1210300000</v>
      </c>
      <c r="B100" s="240"/>
      <c r="C100" s="241" t="s">
        <v>210</v>
      </c>
      <c r="D100" s="38">
        <f t="shared" ref="D100:F100" si="41">D101</f>
        <v>80</v>
      </c>
      <c r="E100" s="38">
        <f t="shared" si="41"/>
        <v>0</v>
      </c>
      <c r="F100" s="38">
        <f t="shared" si="41"/>
        <v>0</v>
      </c>
    </row>
    <row r="101" spans="1:6" x14ac:dyDescent="0.25">
      <c r="A101" s="240" t="s">
        <v>150</v>
      </c>
      <c r="B101" s="240"/>
      <c r="C101" s="241" t="s">
        <v>251</v>
      </c>
      <c r="D101" s="38">
        <f t="shared" ref="D101:F102" si="42">D102</f>
        <v>80</v>
      </c>
      <c r="E101" s="38">
        <f t="shared" si="42"/>
        <v>0</v>
      </c>
      <c r="F101" s="38">
        <f t="shared" si="42"/>
        <v>0</v>
      </c>
    </row>
    <row r="102" spans="1:6" ht="31.2" x14ac:dyDescent="0.25">
      <c r="A102" s="240" t="s">
        <v>150</v>
      </c>
      <c r="B102" s="242" t="s">
        <v>97</v>
      </c>
      <c r="C102" s="241" t="s">
        <v>98</v>
      </c>
      <c r="D102" s="38">
        <f t="shared" si="42"/>
        <v>80</v>
      </c>
      <c r="E102" s="38">
        <f t="shared" si="42"/>
        <v>0</v>
      </c>
      <c r="F102" s="38">
        <f t="shared" si="42"/>
        <v>0</v>
      </c>
    </row>
    <row r="103" spans="1:6" x14ac:dyDescent="0.25">
      <c r="A103" s="240" t="s">
        <v>150</v>
      </c>
      <c r="B103" s="240">
        <v>610</v>
      </c>
      <c r="C103" s="241" t="s">
        <v>106</v>
      </c>
      <c r="D103" s="38">
        <f>' № 8  рп, кцср, квр'!E426</f>
        <v>80</v>
      </c>
      <c r="E103" s="38">
        <f>' № 8  рп, кцср, квр'!F426</f>
        <v>0</v>
      </c>
      <c r="F103" s="38">
        <f>' № 8  рп, кцср, квр'!G426</f>
        <v>0</v>
      </c>
    </row>
    <row r="104" spans="1:6" ht="31.2" x14ac:dyDescent="0.25">
      <c r="A104" s="242">
        <v>1220000000</v>
      </c>
      <c r="B104" s="240"/>
      <c r="C104" s="241" t="s">
        <v>151</v>
      </c>
      <c r="D104" s="38">
        <f t="shared" ref="D104" si="43">D105+D119+D115</f>
        <v>24148.399999999998</v>
      </c>
      <c r="E104" s="38">
        <f t="shared" ref="E104:F104" si="44">E105+E119+E115</f>
        <v>24083.499999999996</v>
      </c>
      <c r="F104" s="38">
        <f t="shared" si="44"/>
        <v>24083.499999999996</v>
      </c>
    </row>
    <row r="105" spans="1:6" ht="31.2" x14ac:dyDescent="0.25">
      <c r="A105" s="240">
        <v>1220100000</v>
      </c>
      <c r="B105" s="240"/>
      <c r="C105" s="241" t="s">
        <v>211</v>
      </c>
      <c r="D105" s="38">
        <f t="shared" ref="D105" si="45">D109+D106+D112</f>
        <v>23212.699999999997</v>
      </c>
      <c r="E105" s="38">
        <f t="shared" ref="E105:F105" si="46">E109+E106+E112</f>
        <v>23212.699999999997</v>
      </c>
      <c r="F105" s="38">
        <f t="shared" si="46"/>
        <v>23212.699999999997</v>
      </c>
    </row>
    <row r="106" spans="1:6" ht="46.8" x14ac:dyDescent="0.3">
      <c r="A106" s="240">
        <v>1220110680</v>
      </c>
      <c r="B106" s="240"/>
      <c r="C106" s="97" t="s">
        <v>288</v>
      </c>
      <c r="D106" s="38">
        <f t="shared" ref="D106:F107" si="47">D107</f>
        <v>8811.4</v>
      </c>
      <c r="E106" s="38">
        <f t="shared" si="47"/>
        <v>8811.4</v>
      </c>
      <c r="F106" s="38">
        <f t="shared" si="47"/>
        <v>8811.4</v>
      </c>
    </row>
    <row r="107" spans="1:6" ht="31.2" x14ac:dyDescent="0.25">
      <c r="A107" s="240">
        <v>1220110680</v>
      </c>
      <c r="B107" s="242" t="s">
        <v>97</v>
      </c>
      <c r="C107" s="74" t="s">
        <v>98</v>
      </c>
      <c r="D107" s="38">
        <f t="shared" si="47"/>
        <v>8811.4</v>
      </c>
      <c r="E107" s="38">
        <f t="shared" si="47"/>
        <v>8811.4</v>
      </c>
      <c r="F107" s="38">
        <f t="shared" si="47"/>
        <v>8811.4</v>
      </c>
    </row>
    <row r="108" spans="1:6" x14ac:dyDescent="0.25">
      <c r="A108" s="240">
        <v>1220110680</v>
      </c>
      <c r="B108" s="240">
        <v>610</v>
      </c>
      <c r="C108" s="74" t="s">
        <v>106</v>
      </c>
      <c r="D108" s="38">
        <f>' № 8  рп, кцср, квр'!E431</f>
        <v>8811.4</v>
      </c>
      <c r="E108" s="38">
        <f>' № 8  рп, кцср, квр'!F431</f>
        <v>8811.4</v>
      </c>
      <c r="F108" s="38">
        <f>' № 8  рп, кцср, квр'!G431</f>
        <v>8811.4</v>
      </c>
    </row>
    <row r="109" spans="1:6" ht="31.2" x14ac:dyDescent="0.25">
      <c r="A109" s="240">
        <v>1220120010</v>
      </c>
      <c r="B109" s="240"/>
      <c r="C109" s="241" t="s">
        <v>126</v>
      </c>
      <c r="D109" s="38">
        <f t="shared" ref="D109:F110" si="48">D110</f>
        <v>14312.3</v>
      </c>
      <c r="E109" s="38">
        <f t="shared" si="48"/>
        <v>14312.3</v>
      </c>
      <c r="F109" s="38">
        <f t="shared" si="48"/>
        <v>14312.3</v>
      </c>
    </row>
    <row r="110" spans="1:6" ht="31.2" x14ac:dyDescent="0.25">
      <c r="A110" s="240">
        <v>1220120010</v>
      </c>
      <c r="B110" s="242" t="s">
        <v>97</v>
      </c>
      <c r="C110" s="241" t="s">
        <v>98</v>
      </c>
      <c r="D110" s="38">
        <f t="shared" si="48"/>
        <v>14312.3</v>
      </c>
      <c r="E110" s="38">
        <f t="shared" si="48"/>
        <v>14312.3</v>
      </c>
      <c r="F110" s="38">
        <f t="shared" si="48"/>
        <v>14312.3</v>
      </c>
    </row>
    <row r="111" spans="1:6" x14ac:dyDescent="0.25">
      <c r="A111" s="240">
        <v>1220120010</v>
      </c>
      <c r="B111" s="240">
        <v>610</v>
      </c>
      <c r="C111" s="241" t="s">
        <v>106</v>
      </c>
      <c r="D111" s="38">
        <f>' № 8  рп, кцср, квр'!E434</f>
        <v>14312.3</v>
      </c>
      <c r="E111" s="38">
        <f>' № 8  рп, кцср, квр'!F434</f>
        <v>14312.3</v>
      </c>
      <c r="F111" s="38">
        <f>' № 8  рп, кцср, квр'!G434</f>
        <v>14312.3</v>
      </c>
    </row>
    <row r="112" spans="1:6" ht="30.75" customHeight="1" x14ac:dyDescent="0.3">
      <c r="A112" s="240" t="s">
        <v>303</v>
      </c>
      <c r="B112" s="240"/>
      <c r="C112" s="97" t="s">
        <v>302</v>
      </c>
      <c r="D112" s="38">
        <f t="shared" ref="D112:F113" si="49">D113</f>
        <v>89</v>
      </c>
      <c r="E112" s="38">
        <f t="shared" si="49"/>
        <v>89</v>
      </c>
      <c r="F112" s="38">
        <f t="shared" si="49"/>
        <v>89</v>
      </c>
    </row>
    <row r="113" spans="1:6" ht="31.2" x14ac:dyDescent="0.25">
      <c r="A113" s="240" t="s">
        <v>303</v>
      </c>
      <c r="B113" s="242" t="s">
        <v>97</v>
      </c>
      <c r="C113" s="74" t="s">
        <v>98</v>
      </c>
      <c r="D113" s="38">
        <f t="shared" si="49"/>
        <v>89</v>
      </c>
      <c r="E113" s="38">
        <f t="shared" si="49"/>
        <v>89</v>
      </c>
      <c r="F113" s="38">
        <f t="shared" si="49"/>
        <v>89</v>
      </c>
    </row>
    <row r="114" spans="1:6" x14ac:dyDescent="0.25">
      <c r="A114" s="240" t="s">
        <v>303</v>
      </c>
      <c r="B114" s="240">
        <v>610</v>
      </c>
      <c r="C114" s="74" t="s">
        <v>106</v>
      </c>
      <c r="D114" s="38">
        <f>' № 8  рп, кцср, квр'!E437</f>
        <v>89</v>
      </c>
      <c r="E114" s="38">
        <f>' № 8  рп, кцср, квр'!F437</f>
        <v>89</v>
      </c>
      <c r="F114" s="38">
        <f>' № 8  рп, кцср, квр'!G437</f>
        <v>89</v>
      </c>
    </row>
    <row r="115" spans="1:6" ht="46.8" x14ac:dyDescent="0.25">
      <c r="A115" s="240">
        <v>1220300000</v>
      </c>
      <c r="B115" s="240"/>
      <c r="C115" s="74" t="s">
        <v>310</v>
      </c>
      <c r="D115" s="38">
        <f t="shared" ref="D115:F117" si="50">D116</f>
        <v>40.9</v>
      </c>
      <c r="E115" s="38">
        <f t="shared" si="50"/>
        <v>0</v>
      </c>
      <c r="F115" s="38">
        <f t="shared" si="50"/>
        <v>0</v>
      </c>
    </row>
    <row r="116" spans="1:6" ht="31.2" x14ac:dyDescent="0.25">
      <c r="A116" s="240" t="s">
        <v>311</v>
      </c>
      <c r="B116" s="240"/>
      <c r="C116" s="74" t="s">
        <v>312</v>
      </c>
      <c r="D116" s="38">
        <f t="shared" si="50"/>
        <v>40.9</v>
      </c>
      <c r="E116" s="38">
        <f t="shared" si="50"/>
        <v>0</v>
      </c>
      <c r="F116" s="38">
        <f t="shared" si="50"/>
        <v>0</v>
      </c>
    </row>
    <row r="117" spans="1:6" ht="31.2" x14ac:dyDescent="0.25">
      <c r="A117" s="240" t="s">
        <v>311</v>
      </c>
      <c r="B117" s="242" t="s">
        <v>97</v>
      </c>
      <c r="C117" s="74" t="s">
        <v>98</v>
      </c>
      <c r="D117" s="38">
        <f t="shared" si="50"/>
        <v>40.9</v>
      </c>
      <c r="E117" s="38">
        <f t="shared" si="50"/>
        <v>0</v>
      </c>
      <c r="F117" s="38">
        <f t="shared" si="50"/>
        <v>0</v>
      </c>
    </row>
    <row r="118" spans="1:6" x14ac:dyDescent="0.25">
      <c r="A118" s="240" t="s">
        <v>311</v>
      </c>
      <c r="B118" s="240">
        <v>610</v>
      </c>
      <c r="C118" s="74" t="s">
        <v>106</v>
      </c>
      <c r="D118" s="38">
        <f>' № 8  рп, кцср, квр'!E441</f>
        <v>40.9</v>
      </c>
      <c r="E118" s="38">
        <f>' № 8  рп, кцср, квр'!F441</f>
        <v>0</v>
      </c>
      <c r="F118" s="38">
        <f>' № 8  рп, кцср, квр'!G441</f>
        <v>0</v>
      </c>
    </row>
    <row r="119" spans="1:6" ht="31.2" x14ac:dyDescent="0.25">
      <c r="A119" s="240">
        <v>1220500000</v>
      </c>
      <c r="B119" s="240"/>
      <c r="C119" s="241" t="s">
        <v>212</v>
      </c>
      <c r="D119" s="38">
        <f t="shared" ref="D119:F123" si="51">D120</f>
        <v>894.8</v>
      </c>
      <c r="E119" s="38">
        <f t="shared" si="51"/>
        <v>870.8</v>
      </c>
      <c r="F119" s="38">
        <f t="shared" si="51"/>
        <v>870.8</v>
      </c>
    </row>
    <row r="120" spans="1:6" x14ac:dyDescent="0.25">
      <c r="A120" s="240">
        <v>1220520320</v>
      </c>
      <c r="B120" s="240"/>
      <c r="C120" s="241" t="s">
        <v>152</v>
      </c>
      <c r="D120" s="38">
        <f t="shared" ref="D120" si="52">D123+D121</f>
        <v>894.8</v>
      </c>
      <c r="E120" s="38">
        <f t="shared" ref="E120:F120" si="53">E123+E121</f>
        <v>870.8</v>
      </c>
      <c r="F120" s="38">
        <f t="shared" si="53"/>
        <v>870.8</v>
      </c>
    </row>
    <row r="121" spans="1:6" ht="31.2" x14ac:dyDescent="0.25">
      <c r="A121" s="240">
        <v>1220520320</v>
      </c>
      <c r="B121" s="242" t="s">
        <v>69</v>
      </c>
      <c r="C121" s="241" t="s">
        <v>95</v>
      </c>
      <c r="D121" s="38">
        <f t="shared" ref="D121:F121" si="54">D122</f>
        <v>24</v>
      </c>
      <c r="E121" s="38">
        <f t="shared" si="54"/>
        <v>0</v>
      </c>
      <c r="F121" s="38">
        <f t="shared" si="54"/>
        <v>0</v>
      </c>
    </row>
    <row r="122" spans="1:6" ht="31.2" x14ac:dyDescent="0.25">
      <c r="A122" s="240">
        <v>1220520320</v>
      </c>
      <c r="B122" s="240">
        <v>240</v>
      </c>
      <c r="C122" s="241" t="s">
        <v>254</v>
      </c>
      <c r="D122" s="38">
        <f>' № 8  рп, кцср, квр'!E445</f>
        <v>24</v>
      </c>
      <c r="E122" s="38">
        <f>' № 8  рп, кцср, квр'!F445</f>
        <v>0</v>
      </c>
      <c r="F122" s="38">
        <f>' № 8  рп, кцср, квр'!G445</f>
        <v>0</v>
      </c>
    </row>
    <row r="123" spans="1:6" ht="31.2" x14ac:dyDescent="0.25">
      <c r="A123" s="240">
        <v>1220520320</v>
      </c>
      <c r="B123" s="242" t="s">
        <v>97</v>
      </c>
      <c r="C123" s="241" t="s">
        <v>98</v>
      </c>
      <c r="D123" s="38">
        <f t="shared" si="51"/>
        <v>870.8</v>
      </c>
      <c r="E123" s="38">
        <f t="shared" si="51"/>
        <v>870.8</v>
      </c>
      <c r="F123" s="38">
        <f t="shared" si="51"/>
        <v>870.8</v>
      </c>
    </row>
    <row r="124" spans="1:6" x14ac:dyDescent="0.25">
      <c r="A124" s="240">
        <v>1220520320</v>
      </c>
      <c r="B124" s="240">
        <v>610</v>
      </c>
      <c r="C124" s="241" t="s">
        <v>106</v>
      </c>
      <c r="D124" s="38">
        <f>' № 8  рп, кцср, квр'!E447</f>
        <v>870.8</v>
      </c>
      <c r="E124" s="38">
        <f>' № 8  рп, кцср, квр'!F447</f>
        <v>870.8</v>
      </c>
      <c r="F124" s="38">
        <f>' № 8  рп, кцср, квр'!G447</f>
        <v>870.8</v>
      </c>
    </row>
    <row r="125" spans="1:6" x14ac:dyDescent="0.25">
      <c r="A125" s="240">
        <v>1230000000</v>
      </c>
      <c r="B125" s="240"/>
      <c r="C125" s="241" t="s">
        <v>217</v>
      </c>
      <c r="D125" s="38">
        <f t="shared" ref="D125" si="55">D126+D130+D134+D149</f>
        <v>13594.6</v>
      </c>
      <c r="E125" s="38">
        <f t="shared" ref="E125:F125" si="56">E126+E130+E134+E149</f>
        <v>13004.6</v>
      </c>
      <c r="F125" s="38">
        <f t="shared" si="56"/>
        <v>13004.6</v>
      </c>
    </row>
    <row r="126" spans="1:6" ht="31.2" x14ac:dyDescent="0.25">
      <c r="A126" s="240">
        <v>1230100000</v>
      </c>
      <c r="B126" s="240"/>
      <c r="C126" s="241" t="s">
        <v>218</v>
      </c>
      <c r="D126" s="38">
        <f t="shared" ref="D126:F126" si="57">D127</f>
        <v>11839.6</v>
      </c>
      <c r="E126" s="38">
        <f t="shared" si="57"/>
        <v>11839.6</v>
      </c>
      <c r="F126" s="38">
        <f t="shared" si="57"/>
        <v>11839.6</v>
      </c>
    </row>
    <row r="127" spans="1:6" ht="31.2" x14ac:dyDescent="0.25">
      <c r="A127" s="240">
        <v>1230120010</v>
      </c>
      <c r="B127" s="240"/>
      <c r="C127" s="241" t="s">
        <v>126</v>
      </c>
      <c r="D127" s="38">
        <f t="shared" ref="D127:F128" si="58">D128</f>
        <v>11839.6</v>
      </c>
      <c r="E127" s="38">
        <f t="shared" si="58"/>
        <v>11839.6</v>
      </c>
      <c r="F127" s="38">
        <f t="shared" si="58"/>
        <v>11839.6</v>
      </c>
    </row>
    <row r="128" spans="1:6" ht="31.2" x14ac:dyDescent="0.25">
      <c r="A128" s="240">
        <v>1230120010</v>
      </c>
      <c r="B128" s="242" t="s">
        <v>97</v>
      </c>
      <c r="C128" s="241" t="s">
        <v>98</v>
      </c>
      <c r="D128" s="38">
        <f t="shared" si="58"/>
        <v>11839.6</v>
      </c>
      <c r="E128" s="38">
        <f t="shared" si="58"/>
        <v>11839.6</v>
      </c>
      <c r="F128" s="38">
        <f t="shared" si="58"/>
        <v>11839.6</v>
      </c>
    </row>
    <row r="129" spans="1:6" x14ac:dyDescent="0.25">
      <c r="A129" s="240">
        <v>1230120010</v>
      </c>
      <c r="B129" s="240">
        <v>610</v>
      </c>
      <c r="C129" s="241" t="s">
        <v>106</v>
      </c>
      <c r="D129" s="38">
        <f>' № 8  рп, кцср, квр'!E512</f>
        <v>11839.6</v>
      </c>
      <c r="E129" s="38">
        <f>' № 8  рп, кцср, квр'!F512</f>
        <v>11839.6</v>
      </c>
      <c r="F129" s="38">
        <f>' № 8  рп, кцср, квр'!G512</f>
        <v>11839.6</v>
      </c>
    </row>
    <row r="130" spans="1:6" ht="62.4" x14ac:dyDescent="0.25">
      <c r="A130" s="240">
        <v>1230200000</v>
      </c>
      <c r="B130" s="240"/>
      <c r="C130" s="241" t="s">
        <v>219</v>
      </c>
      <c r="D130" s="38">
        <f t="shared" ref="D130:F132" si="59">D131</f>
        <v>260.7</v>
      </c>
      <c r="E130" s="38">
        <f t="shared" si="59"/>
        <v>260.7</v>
      </c>
      <c r="F130" s="38">
        <f t="shared" si="59"/>
        <v>260.7</v>
      </c>
    </row>
    <row r="131" spans="1:6" x14ac:dyDescent="0.25">
      <c r="A131" s="240">
        <v>1230220040</v>
      </c>
      <c r="B131" s="240"/>
      <c r="C131" s="241" t="s">
        <v>220</v>
      </c>
      <c r="D131" s="38">
        <f t="shared" si="59"/>
        <v>260.7</v>
      </c>
      <c r="E131" s="38">
        <f t="shared" si="59"/>
        <v>260.7</v>
      </c>
      <c r="F131" s="38">
        <f t="shared" si="59"/>
        <v>260.7</v>
      </c>
    </row>
    <row r="132" spans="1:6" ht="31.2" x14ac:dyDescent="0.25">
      <c r="A132" s="240">
        <v>1230220040</v>
      </c>
      <c r="B132" s="242" t="s">
        <v>97</v>
      </c>
      <c r="C132" s="241" t="s">
        <v>98</v>
      </c>
      <c r="D132" s="38">
        <f t="shared" si="59"/>
        <v>260.7</v>
      </c>
      <c r="E132" s="38">
        <f t="shared" si="59"/>
        <v>260.7</v>
      </c>
      <c r="F132" s="38">
        <f t="shared" si="59"/>
        <v>260.7</v>
      </c>
    </row>
    <row r="133" spans="1:6" x14ac:dyDescent="0.25">
      <c r="A133" s="240">
        <v>1230220040</v>
      </c>
      <c r="B133" s="240">
        <v>610</v>
      </c>
      <c r="C133" s="241" t="s">
        <v>106</v>
      </c>
      <c r="D133" s="38">
        <f>' № 8  рп, кцср, квр'!E516</f>
        <v>260.7</v>
      </c>
      <c r="E133" s="38">
        <f>' № 8  рп, кцср, квр'!F516</f>
        <v>260.7</v>
      </c>
      <c r="F133" s="38">
        <f>' № 8  рп, кцср, квр'!G516</f>
        <v>260.7</v>
      </c>
    </row>
    <row r="134" spans="1:6" ht="31.2" x14ac:dyDescent="0.25">
      <c r="A134" s="240">
        <v>1230600000</v>
      </c>
      <c r="B134" s="240"/>
      <c r="C134" s="241" t="s">
        <v>221</v>
      </c>
      <c r="D134" s="38">
        <f>D135+D142</f>
        <v>904.3</v>
      </c>
      <c r="E134" s="38">
        <f>E135+E142</f>
        <v>904.3</v>
      </c>
      <c r="F134" s="38">
        <f>F135+F142</f>
        <v>904.3</v>
      </c>
    </row>
    <row r="135" spans="1:6" ht="31.2" x14ac:dyDescent="0.25">
      <c r="A135" s="240">
        <v>1230620300</v>
      </c>
      <c r="B135" s="240"/>
      <c r="C135" s="241" t="s">
        <v>222</v>
      </c>
      <c r="D135" s="38">
        <f t="shared" ref="D135" si="60">D136+D138+D140</f>
        <v>345.9</v>
      </c>
      <c r="E135" s="38">
        <f t="shared" ref="E135:F135" si="61">E136+E138+E140</f>
        <v>345.9</v>
      </c>
      <c r="F135" s="38">
        <f t="shared" si="61"/>
        <v>345.9</v>
      </c>
    </row>
    <row r="136" spans="1:6" ht="62.4" x14ac:dyDescent="0.25">
      <c r="A136" s="240">
        <v>1230620300</v>
      </c>
      <c r="B136" s="242" t="s">
        <v>68</v>
      </c>
      <c r="C136" s="241" t="s">
        <v>1</v>
      </c>
      <c r="D136" s="38">
        <f t="shared" ref="D136:F136" si="62">D137</f>
        <v>149.69999999999999</v>
      </c>
      <c r="E136" s="38">
        <f t="shared" si="62"/>
        <v>149.69999999999999</v>
      </c>
      <c r="F136" s="38">
        <f t="shared" si="62"/>
        <v>149.69999999999999</v>
      </c>
    </row>
    <row r="137" spans="1:6" ht="31.2" x14ac:dyDescent="0.25">
      <c r="A137" s="240">
        <v>1230620300</v>
      </c>
      <c r="B137" s="240">
        <v>120</v>
      </c>
      <c r="C137" s="241" t="s">
        <v>256</v>
      </c>
      <c r="D137" s="38">
        <f>' № 8  рп, кцср, квр'!E520</f>
        <v>149.69999999999999</v>
      </c>
      <c r="E137" s="38">
        <f>' № 8  рп, кцср, квр'!F520</f>
        <v>149.69999999999999</v>
      </c>
      <c r="F137" s="38">
        <f>' № 8  рп, кцср, квр'!G520</f>
        <v>149.69999999999999</v>
      </c>
    </row>
    <row r="138" spans="1:6" ht="31.2" x14ac:dyDescent="0.25">
      <c r="A138" s="240">
        <v>1230620300</v>
      </c>
      <c r="B138" s="242" t="s">
        <v>69</v>
      </c>
      <c r="C138" s="241" t="s">
        <v>95</v>
      </c>
      <c r="D138" s="38">
        <f t="shared" ref="D138:F138" si="63">D139</f>
        <v>102</v>
      </c>
      <c r="E138" s="38">
        <f t="shared" si="63"/>
        <v>102</v>
      </c>
      <c r="F138" s="38">
        <f t="shared" si="63"/>
        <v>102</v>
      </c>
    </row>
    <row r="139" spans="1:6" ht="31.2" x14ac:dyDescent="0.25">
      <c r="A139" s="240">
        <v>1230620300</v>
      </c>
      <c r="B139" s="240">
        <v>240</v>
      </c>
      <c r="C139" s="241" t="s">
        <v>254</v>
      </c>
      <c r="D139" s="38">
        <f>' № 8  рп, кцср, квр'!E522</f>
        <v>102</v>
      </c>
      <c r="E139" s="38">
        <f>' № 8  рп, кцср, квр'!F522</f>
        <v>102</v>
      </c>
      <c r="F139" s="38">
        <f>' № 8  рп, кцср, квр'!G522</f>
        <v>102</v>
      </c>
    </row>
    <row r="140" spans="1:6" x14ac:dyDescent="0.25">
      <c r="A140" s="240">
        <v>1230620300</v>
      </c>
      <c r="B140" s="240" t="s">
        <v>70</v>
      </c>
      <c r="C140" s="241" t="s">
        <v>71</v>
      </c>
      <c r="D140" s="38">
        <f t="shared" ref="D140:F140" si="64">D141</f>
        <v>94.2</v>
      </c>
      <c r="E140" s="38">
        <f t="shared" si="64"/>
        <v>94.2</v>
      </c>
      <c r="F140" s="38">
        <f t="shared" si="64"/>
        <v>94.2</v>
      </c>
    </row>
    <row r="141" spans="1:6" x14ac:dyDescent="0.25">
      <c r="A141" s="240">
        <v>1230620300</v>
      </c>
      <c r="B141" s="240">
        <v>850</v>
      </c>
      <c r="C141" s="241" t="s">
        <v>102</v>
      </c>
      <c r="D141" s="38">
        <f>' № 8  рп, кцср, квр'!E524</f>
        <v>94.2</v>
      </c>
      <c r="E141" s="38">
        <f>' № 8  рп, кцср, квр'!F524</f>
        <v>94.2</v>
      </c>
      <c r="F141" s="38">
        <f>' № 8  рп, кцср, квр'!G524</f>
        <v>94.2</v>
      </c>
    </row>
    <row r="142" spans="1:6" x14ac:dyDescent="0.25">
      <c r="A142" s="240">
        <v>1230620320</v>
      </c>
      <c r="B142" s="240"/>
      <c r="C142" s="241" t="s">
        <v>152</v>
      </c>
      <c r="D142" s="38">
        <f t="shared" ref="D142" si="65">D143+D145+D147</f>
        <v>558.4</v>
      </c>
      <c r="E142" s="38">
        <f t="shared" ref="E142:F142" si="66">E143+E145+E147</f>
        <v>558.4</v>
      </c>
      <c r="F142" s="38">
        <f t="shared" si="66"/>
        <v>558.4</v>
      </c>
    </row>
    <row r="143" spans="1:6" ht="62.4" x14ac:dyDescent="0.25">
      <c r="A143" s="240">
        <v>1230620320</v>
      </c>
      <c r="B143" s="242" t="s">
        <v>68</v>
      </c>
      <c r="C143" s="241" t="s">
        <v>1</v>
      </c>
      <c r="D143" s="38">
        <f t="shared" ref="D143:F143" si="67">D144</f>
        <v>278.39999999999998</v>
      </c>
      <c r="E143" s="38">
        <f t="shared" si="67"/>
        <v>278.39999999999998</v>
      </c>
      <c r="F143" s="38">
        <f t="shared" si="67"/>
        <v>278.39999999999998</v>
      </c>
    </row>
    <row r="144" spans="1:6" ht="31.2" x14ac:dyDescent="0.25">
      <c r="A144" s="240">
        <v>1230620320</v>
      </c>
      <c r="B144" s="240">
        <v>120</v>
      </c>
      <c r="C144" s="241" t="s">
        <v>256</v>
      </c>
      <c r="D144" s="38">
        <f>' № 8  рп, кцср, квр'!E527</f>
        <v>278.39999999999998</v>
      </c>
      <c r="E144" s="38">
        <f>' № 8  рп, кцср, квр'!F527</f>
        <v>278.39999999999998</v>
      </c>
      <c r="F144" s="38">
        <f>' № 8  рп, кцср, квр'!G527</f>
        <v>278.39999999999998</v>
      </c>
    </row>
    <row r="145" spans="1:6" ht="31.2" x14ac:dyDescent="0.25">
      <c r="A145" s="240">
        <v>1230620320</v>
      </c>
      <c r="B145" s="242" t="s">
        <v>69</v>
      </c>
      <c r="C145" s="241" t="s">
        <v>95</v>
      </c>
      <c r="D145" s="38">
        <f t="shared" ref="D145:F145" si="68">D146</f>
        <v>213.1</v>
      </c>
      <c r="E145" s="38">
        <f t="shared" si="68"/>
        <v>213.1</v>
      </c>
      <c r="F145" s="38">
        <f t="shared" si="68"/>
        <v>213.1</v>
      </c>
    </row>
    <row r="146" spans="1:6" ht="31.2" x14ac:dyDescent="0.25">
      <c r="A146" s="240">
        <v>1230620320</v>
      </c>
      <c r="B146" s="240">
        <v>240</v>
      </c>
      <c r="C146" s="241" t="s">
        <v>254</v>
      </c>
      <c r="D146" s="38">
        <f>' № 8  рп, кцср, квр'!E529</f>
        <v>213.1</v>
      </c>
      <c r="E146" s="38">
        <f>' № 8  рп, кцср, квр'!F529</f>
        <v>213.1</v>
      </c>
      <c r="F146" s="38">
        <f>' № 8  рп, кцср, квр'!G529</f>
        <v>213.1</v>
      </c>
    </row>
    <row r="147" spans="1:6" ht="31.2" x14ac:dyDescent="0.25">
      <c r="A147" s="240">
        <v>1230620320</v>
      </c>
      <c r="B147" s="242" t="s">
        <v>97</v>
      </c>
      <c r="C147" s="241" t="s">
        <v>98</v>
      </c>
      <c r="D147" s="38">
        <f t="shared" ref="D147:F147" si="69">D148</f>
        <v>66.900000000000006</v>
      </c>
      <c r="E147" s="38">
        <f t="shared" si="69"/>
        <v>66.900000000000006</v>
      </c>
      <c r="F147" s="38">
        <f t="shared" si="69"/>
        <v>66.900000000000006</v>
      </c>
    </row>
    <row r="148" spans="1:6" x14ac:dyDescent="0.25">
      <c r="A148" s="240">
        <v>1230620320</v>
      </c>
      <c r="B148" s="240">
        <v>610</v>
      </c>
      <c r="C148" s="241" t="s">
        <v>106</v>
      </c>
      <c r="D148" s="38">
        <f>' № 8  рп, кцср, квр'!E531</f>
        <v>66.900000000000006</v>
      </c>
      <c r="E148" s="38">
        <f>' № 8  рп, кцср, квр'!F531</f>
        <v>66.900000000000006</v>
      </c>
      <c r="F148" s="38">
        <f>' № 8  рп, кцср, квр'!G531</f>
        <v>66.900000000000006</v>
      </c>
    </row>
    <row r="149" spans="1:6" ht="31.2" x14ac:dyDescent="0.3">
      <c r="A149" s="240" t="s">
        <v>322</v>
      </c>
      <c r="B149" s="240"/>
      <c r="C149" s="250" t="s">
        <v>321</v>
      </c>
      <c r="D149" s="38">
        <f t="shared" ref="D149:F149" si="70">D150</f>
        <v>590</v>
      </c>
      <c r="E149" s="38">
        <f t="shared" si="70"/>
        <v>0</v>
      </c>
      <c r="F149" s="38">
        <f t="shared" si="70"/>
        <v>0</v>
      </c>
    </row>
    <row r="150" spans="1:6" ht="46.8" x14ac:dyDescent="0.25">
      <c r="A150" s="240" t="s">
        <v>323</v>
      </c>
      <c r="B150" s="240"/>
      <c r="C150" s="74" t="s">
        <v>317</v>
      </c>
      <c r="D150" s="38">
        <f t="shared" ref="D150:F151" si="71">D151</f>
        <v>590</v>
      </c>
      <c r="E150" s="38">
        <f t="shared" si="71"/>
        <v>0</v>
      </c>
      <c r="F150" s="38">
        <f t="shared" si="71"/>
        <v>0</v>
      </c>
    </row>
    <row r="151" spans="1:6" ht="31.2" x14ac:dyDescent="0.25">
      <c r="A151" s="240" t="s">
        <v>323</v>
      </c>
      <c r="B151" s="242" t="s">
        <v>69</v>
      </c>
      <c r="C151" s="74" t="s">
        <v>95</v>
      </c>
      <c r="D151" s="38">
        <f t="shared" si="71"/>
        <v>590</v>
      </c>
      <c r="E151" s="38">
        <f t="shared" si="71"/>
        <v>0</v>
      </c>
      <c r="F151" s="38">
        <f t="shared" si="71"/>
        <v>0</v>
      </c>
    </row>
    <row r="152" spans="1:6" ht="31.2" x14ac:dyDescent="0.25">
      <c r="A152" s="240" t="s">
        <v>323</v>
      </c>
      <c r="B152" s="240">
        <v>240</v>
      </c>
      <c r="C152" s="74" t="s">
        <v>254</v>
      </c>
      <c r="D152" s="38">
        <f>' № 8  рп, кцср, квр'!E535</f>
        <v>590</v>
      </c>
      <c r="E152" s="38">
        <f>' № 8  рп, кцср, квр'!F535</f>
        <v>0</v>
      </c>
      <c r="F152" s="38">
        <f>' № 8  рп, кцср, квр'!G535</f>
        <v>0</v>
      </c>
    </row>
    <row r="153" spans="1:6" ht="31.2" x14ac:dyDescent="0.25">
      <c r="A153" s="242">
        <v>1240000000</v>
      </c>
      <c r="B153" s="240"/>
      <c r="C153" s="241" t="s">
        <v>138</v>
      </c>
      <c r="D153" s="38">
        <f t="shared" ref="D153" si="72">D154+D158+D182+D172+D194+D202</f>
        <v>5896.4</v>
      </c>
      <c r="E153" s="38">
        <f t="shared" ref="E153:F153" si="73">E154+E158+E182+E172+E194+E202</f>
        <v>4423.5999999999995</v>
      </c>
      <c r="F153" s="38">
        <f t="shared" si="73"/>
        <v>4423.5999999999995</v>
      </c>
    </row>
    <row r="154" spans="1:6" ht="31.2" x14ac:dyDescent="0.25">
      <c r="A154" s="242">
        <v>1240100000</v>
      </c>
      <c r="B154" s="240"/>
      <c r="C154" s="241" t="s">
        <v>214</v>
      </c>
      <c r="D154" s="38">
        <f t="shared" ref="D154:F156" si="74">D155</f>
        <v>400</v>
      </c>
      <c r="E154" s="38">
        <f t="shared" si="74"/>
        <v>0</v>
      </c>
      <c r="F154" s="38">
        <f t="shared" si="74"/>
        <v>0</v>
      </c>
    </row>
    <row r="155" spans="1:6" ht="31.2" x14ac:dyDescent="0.25">
      <c r="A155" s="242">
        <v>1240120330</v>
      </c>
      <c r="B155" s="240"/>
      <c r="C155" s="241" t="s">
        <v>156</v>
      </c>
      <c r="D155" s="38">
        <f t="shared" si="74"/>
        <v>400</v>
      </c>
      <c r="E155" s="38">
        <f t="shared" si="74"/>
        <v>0</v>
      </c>
      <c r="F155" s="38">
        <f t="shared" si="74"/>
        <v>0</v>
      </c>
    </row>
    <row r="156" spans="1:6" ht="31.2" x14ac:dyDescent="0.25">
      <c r="A156" s="242">
        <v>1240120330</v>
      </c>
      <c r="B156" s="242" t="s">
        <v>97</v>
      </c>
      <c r="C156" s="241" t="s">
        <v>98</v>
      </c>
      <c r="D156" s="38">
        <f t="shared" si="74"/>
        <v>400</v>
      </c>
      <c r="E156" s="38">
        <f t="shared" si="74"/>
        <v>0</v>
      </c>
      <c r="F156" s="38">
        <f t="shared" si="74"/>
        <v>0</v>
      </c>
    </row>
    <row r="157" spans="1:6" ht="31.2" x14ac:dyDescent="0.25">
      <c r="A157" s="242">
        <v>1240120330</v>
      </c>
      <c r="B157" s="240">
        <v>630</v>
      </c>
      <c r="C157" s="241" t="s">
        <v>157</v>
      </c>
      <c r="D157" s="38">
        <f>' № 8  рп, кцср, квр'!E470</f>
        <v>400</v>
      </c>
      <c r="E157" s="38">
        <f>' № 8  рп, кцср, квр'!F470</f>
        <v>0</v>
      </c>
      <c r="F157" s="38">
        <f>' № 8  рп, кцср, квр'!G470</f>
        <v>0</v>
      </c>
    </row>
    <row r="158" spans="1:6" ht="31.2" x14ac:dyDescent="0.25">
      <c r="A158" s="242">
        <v>1240200000</v>
      </c>
      <c r="B158" s="240"/>
      <c r="C158" s="241" t="s">
        <v>158</v>
      </c>
      <c r="D158" s="38">
        <f>D164+D159+D169</f>
        <v>228.9</v>
      </c>
      <c r="E158" s="38">
        <f t="shared" ref="E158:F158" si="75">E164+E159+E169</f>
        <v>228.9</v>
      </c>
      <c r="F158" s="38">
        <f t="shared" si="75"/>
        <v>228.9</v>
      </c>
    </row>
    <row r="159" spans="1:6" x14ac:dyDescent="0.25">
      <c r="A159" s="240">
        <v>1240220340</v>
      </c>
      <c r="B159" s="240"/>
      <c r="C159" s="63" t="s">
        <v>164</v>
      </c>
      <c r="D159" s="38">
        <f t="shared" ref="D159" si="76">D160+D162</f>
        <v>115.2</v>
      </c>
      <c r="E159" s="38">
        <f t="shared" ref="E159:F159" si="77">E160+E162</f>
        <v>115.2</v>
      </c>
      <c r="F159" s="38">
        <f t="shared" si="77"/>
        <v>115.2</v>
      </c>
    </row>
    <row r="160" spans="1:6" ht="31.2" x14ac:dyDescent="0.25">
      <c r="A160" s="240">
        <v>1240220340</v>
      </c>
      <c r="B160" s="242" t="s">
        <v>69</v>
      </c>
      <c r="C160" s="241" t="s">
        <v>95</v>
      </c>
      <c r="D160" s="38">
        <f t="shared" ref="D160:F160" si="78">D161</f>
        <v>82.9</v>
      </c>
      <c r="E160" s="38">
        <f t="shared" si="78"/>
        <v>82.9</v>
      </c>
      <c r="F160" s="38">
        <f t="shared" si="78"/>
        <v>82.9</v>
      </c>
    </row>
    <row r="161" spans="1:6" ht="31.2" x14ac:dyDescent="0.25">
      <c r="A161" s="240">
        <v>1240220340</v>
      </c>
      <c r="B161" s="240">
        <v>240</v>
      </c>
      <c r="C161" s="63" t="s">
        <v>254</v>
      </c>
      <c r="D161" s="38">
        <f>' № 8  рп, кцср, квр'!E72</f>
        <v>82.9</v>
      </c>
      <c r="E161" s="38">
        <f>' № 8  рп, кцср, квр'!F72</f>
        <v>82.9</v>
      </c>
      <c r="F161" s="38">
        <f>' № 8  рп, кцср, квр'!G72</f>
        <v>82.9</v>
      </c>
    </row>
    <row r="162" spans="1:6" x14ac:dyDescent="0.25">
      <c r="A162" s="240">
        <v>1240220340</v>
      </c>
      <c r="B162" s="242" t="s">
        <v>73</v>
      </c>
      <c r="C162" s="241" t="s">
        <v>74</v>
      </c>
      <c r="D162" s="38">
        <f t="shared" ref="D162:F162" si="79">D163</f>
        <v>32.299999999999997</v>
      </c>
      <c r="E162" s="38">
        <f t="shared" si="79"/>
        <v>32.299999999999997</v>
      </c>
      <c r="F162" s="38">
        <f t="shared" si="79"/>
        <v>32.299999999999997</v>
      </c>
    </row>
    <row r="163" spans="1:6" x14ac:dyDescent="0.25">
      <c r="A163" s="240">
        <v>1240220340</v>
      </c>
      <c r="B163" s="240">
        <v>350</v>
      </c>
      <c r="C163" s="60" t="s">
        <v>165</v>
      </c>
      <c r="D163" s="38">
        <f>' № 8  рп, кцср, квр'!E74</f>
        <v>32.299999999999997</v>
      </c>
      <c r="E163" s="38">
        <f>' № 8  рп, кцср, квр'!F74</f>
        <v>32.299999999999997</v>
      </c>
      <c r="F163" s="38">
        <f>' № 8  рп, кцср, квр'!G74</f>
        <v>32.299999999999997</v>
      </c>
    </row>
    <row r="164" spans="1:6" ht="31.2" x14ac:dyDescent="0.25">
      <c r="A164" s="242">
        <v>1240220350</v>
      </c>
      <c r="B164" s="240"/>
      <c r="C164" s="241" t="s">
        <v>215</v>
      </c>
      <c r="D164" s="38">
        <f t="shared" ref="D164:F164" si="80">D165+D167</f>
        <v>107.1</v>
      </c>
      <c r="E164" s="38">
        <f t="shared" si="80"/>
        <v>107.1</v>
      </c>
      <c r="F164" s="38">
        <f t="shared" si="80"/>
        <v>107.1</v>
      </c>
    </row>
    <row r="165" spans="1:6" ht="31.2" x14ac:dyDescent="0.25">
      <c r="A165" s="242">
        <v>1240220350</v>
      </c>
      <c r="B165" s="242" t="s">
        <v>69</v>
      </c>
      <c r="C165" s="241" t="s">
        <v>95</v>
      </c>
      <c r="D165" s="38">
        <f t="shared" ref="D165:F165" si="81">D166</f>
        <v>3.1</v>
      </c>
      <c r="E165" s="38">
        <f t="shared" si="81"/>
        <v>3.1</v>
      </c>
      <c r="F165" s="38">
        <f t="shared" si="81"/>
        <v>3.1</v>
      </c>
    </row>
    <row r="166" spans="1:6" ht="31.2" x14ac:dyDescent="0.25">
      <c r="A166" s="242">
        <v>1240220350</v>
      </c>
      <c r="B166" s="240">
        <v>240</v>
      </c>
      <c r="C166" s="241" t="s">
        <v>254</v>
      </c>
      <c r="D166" s="38">
        <f>' № 8  рп, кцср, квр'!E474</f>
        <v>3.1</v>
      </c>
      <c r="E166" s="38">
        <f>' № 8  рп, кцср, квр'!F474</f>
        <v>3.1</v>
      </c>
      <c r="F166" s="38">
        <f>' № 8  рп, кцср, квр'!G474</f>
        <v>3.1</v>
      </c>
    </row>
    <row r="167" spans="1:6" x14ac:dyDescent="0.25">
      <c r="A167" s="242">
        <v>1240220350</v>
      </c>
      <c r="B167" s="240" t="s">
        <v>73</v>
      </c>
      <c r="C167" s="241" t="s">
        <v>74</v>
      </c>
      <c r="D167" s="38">
        <f t="shared" ref="D167:F167" si="82">D168</f>
        <v>104</v>
      </c>
      <c r="E167" s="38">
        <f t="shared" si="82"/>
        <v>104</v>
      </c>
      <c r="F167" s="38">
        <f t="shared" si="82"/>
        <v>104</v>
      </c>
    </row>
    <row r="168" spans="1:6" x14ac:dyDescent="0.25">
      <c r="A168" s="242">
        <v>1240220350</v>
      </c>
      <c r="B168" s="240" t="s">
        <v>153</v>
      </c>
      <c r="C168" s="241" t="s">
        <v>154</v>
      </c>
      <c r="D168" s="38">
        <f>' № 8  рп, кцср, квр'!E476</f>
        <v>104</v>
      </c>
      <c r="E168" s="38">
        <f>' № 8  рп, кцср, квр'!F476</f>
        <v>104</v>
      </c>
      <c r="F168" s="38">
        <f>' № 8  рп, кцср, квр'!G476</f>
        <v>104</v>
      </c>
    </row>
    <row r="169" spans="1:6" ht="31.2" x14ac:dyDescent="0.25">
      <c r="A169" s="240">
        <v>1240220360</v>
      </c>
      <c r="B169" s="240"/>
      <c r="C169" s="60" t="s">
        <v>259</v>
      </c>
      <c r="D169" s="38">
        <f t="shared" ref="D169:F170" si="83">D170</f>
        <v>6.6</v>
      </c>
      <c r="E169" s="38">
        <f t="shared" si="83"/>
        <v>6.6</v>
      </c>
      <c r="F169" s="38">
        <f t="shared" si="83"/>
        <v>6.6</v>
      </c>
    </row>
    <row r="170" spans="1:6" x14ac:dyDescent="0.25">
      <c r="A170" s="240">
        <v>1240220360</v>
      </c>
      <c r="B170" s="242" t="s">
        <v>73</v>
      </c>
      <c r="C170" s="241" t="s">
        <v>74</v>
      </c>
      <c r="D170" s="38">
        <f t="shared" si="83"/>
        <v>6.6</v>
      </c>
      <c r="E170" s="38">
        <f t="shared" si="83"/>
        <v>6.6</v>
      </c>
      <c r="F170" s="38">
        <f t="shared" si="83"/>
        <v>6.6</v>
      </c>
    </row>
    <row r="171" spans="1:6" x14ac:dyDescent="0.25">
      <c r="A171" s="240">
        <v>1240220360</v>
      </c>
      <c r="B171" s="240">
        <v>350</v>
      </c>
      <c r="C171" s="60" t="s">
        <v>165</v>
      </c>
      <c r="D171" s="38">
        <f>' № 8  рп, кцср, квр'!E77</f>
        <v>6.6</v>
      </c>
      <c r="E171" s="38">
        <f>' № 8  рп, кцср, квр'!F77</f>
        <v>6.6</v>
      </c>
      <c r="F171" s="38">
        <f>' № 8  рп, кцср, квр'!G77</f>
        <v>6.6</v>
      </c>
    </row>
    <row r="172" spans="1:6" x14ac:dyDescent="0.25">
      <c r="A172" s="240">
        <v>1240300000</v>
      </c>
      <c r="B172" s="240"/>
      <c r="C172" s="241" t="s">
        <v>216</v>
      </c>
      <c r="D172" s="38">
        <f t="shared" ref="D172" si="84">D179+D176+D173</f>
        <v>1503.9</v>
      </c>
      <c r="E172" s="38">
        <f t="shared" ref="E172:F172" si="85">E179+E176+E173</f>
        <v>1503.9</v>
      </c>
      <c r="F172" s="38">
        <f t="shared" si="85"/>
        <v>1503.9</v>
      </c>
    </row>
    <row r="173" spans="1:6" ht="46.8" x14ac:dyDescent="0.25">
      <c r="A173" s="240">
        <v>1240310320</v>
      </c>
      <c r="B173" s="240"/>
      <c r="C173" s="74" t="s">
        <v>297</v>
      </c>
      <c r="D173" s="38">
        <f t="shared" ref="D173:F174" si="86">D174</f>
        <v>471.4</v>
      </c>
      <c r="E173" s="38">
        <f t="shared" si="86"/>
        <v>471.4</v>
      </c>
      <c r="F173" s="38">
        <f t="shared" si="86"/>
        <v>471.4</v>
      </c>
    </row>
    <row r="174" spans="1:6" ht="31.2" x14ac:dyDescent="0.25">
      <c r="A174" s="240">
        <v>1240310320</v>
      </c>
      <c r="B174" s="242" t="s">
        <v>97</v>
      </c>
      <c r="C174" s="241" t="s">
        <v>98</v>
      </c>
      <c r="D174" s="38">
        <f t="shared" si="86"/>
        <v>471.4</v>
      </c>
      <c r="E174" s="38">
        <f t="shared" si="86"/>
        <v>471.4</v>
      </c>
      <c r="F174" s="38">
        <f t="shared" si="86"/>
        <v>471.4</v>
      </c>
    </row>
    <row r="175" spans="1:6" ht="31.2" x14ac:dyDescent="0.25">
      <c r="A175" s="240">
        <v>1240310320</v>
      </c>
      <c r="B175" s="240">
        <v>630</v>
      </c>
      <c r="C175" s="241" t="s">
        <v>157</v>
      </c>
      <c r="D175" s="38">
        <f>' № 8  рп, кцср, квр'!E556</f>
        <v>471.4</v>
      </c>
      <c r="E175" s="38">
        <f>' № 8  рп, кцср, квр'!F556</f>
        <v>471.4</v>
      </c>
      <c r="F175" s="38">
        <f>' № 8  рп, кцср, квр'!G556</f>
        <v>471.4</v>
      </c>
    </row>
    <row r="176" spans="1:6" ht="46.8" x14ac:dyDescent="0.25">
      <c r="A176" s="240">
        <v>1240320400</v>
      </c>
      <c r="B176" s="240"/>
      <c r="C176" s="241" t="s">
        <v>298</v>
      </c>
      <c r="D176" s="38">
        <f t="shared" ref="D176:F177" si="87">D177</f>
        <v>396</v>
      </c>
      <c r="E176" s="38">
        <f t="shared" si="87"/>
        <v>396</v>
      </c>
      <c r="F176" s="38">
        <f t="shared" si="87"/>
        <v>396</v>
      </c>
    </row>
    <row r="177" spans="1:6" ht="31.2" x14ac:dyDescent="0.25">
      <c r="A177" s="240">
        <v>1240320400</v>
      </c>
      <c r="B177" s="242" t="s">
        <v>69</v>
      </c>
      <c r="C177" s="241" t="s">
        <v>95</v>
      </c>
      <c r="D177" s="38">
        <f t="shared" si="87"/>
        <v>396</v>
      </c>
      <c r="E177" s="38">
        <f t="shared" si="87"/>
        <v>396</v>
      </c>
      <c r="F177" s="38">
        <f t="shared" si="87"/>
        <v>396</v>
      </c>
    </row>
    <row r="178" spans="1:6" ht="31.2" x14ac:dyDescent="0.25">
      <c r="A178" s="240">
        <v>1240320400</v>
      </c>
      <c r="B178" s="240">
        <v>240</v>
      </c>
      <c r="C178" s="241" t="s">
        <v>254</v>
      </c>
      <c r="D178" s="38">
        <f>' № 8  рп, кцср, квр'!E559</f>
        <v>396</v>
      </c>
      <c r="E178" s="38">
        <f>' № 8  рп, кцср, квр'!F559</f>
        <v>396</v>
      </c>
      <c r="F178" s="38">
        <f>' № 8  рп, кцср, квр'!G559</f>
        <v>396</v>
      </c>
    </row>
    <row r="179" spans="1:6" ht="46.8" x14ac:dyDescent="0.25">
      <c r="A179" s="240" t="s">
        <v>160</v>
      </c>
      <c r="B179" s="240"/>
      <c r="C179" s="241" t="s">
        <v>159</v>
      </c>
      <c r="D179" s="38">
        <f t="shared" ref="D179:F180" si="88">D180</f>
        <v>636.5</v>
      </c>
      <c r="E179" s="38">
        <f t="shared" si="88"/>
        <v>636.5</v>
      </c>
      <c r="F179" s="38">
        <f t="shared" si="88"/>
        <v>636.5</v>
      </c>
    </row>
    <row r="180" spans="1:6" ht="31.2" x14ac:dyDescent="0.25">
      <c r="A180" s="240" t="s">
        <v>160</v>
      </c>
      <c r="B180" s="242" t="s">
        <v>97</v>
      </c>
      <c r="C180" s="241" t="s">
        <v>98</v>
      </c>
      <c r="D180" s="38">
        <f t="shared" si="88"/>
        <v>636.5</v>
      </c>
      <c r="E180" s="38">
        <f t="shared" si="88"/>
        <v>636.5</v>
      </c>
      <c r="F180" s="38">
        <f t="shared" si="88"/>
        <v>636.5</v>
      </c>
    </row>
    <row r="181" spans="1:6" ht="31.2" x14ac:dyDescent="0.25">
      <c r="A181" s="240" t="s">
        <v>160</v>
      </c>
      <c r="B181" s="240">
        <v>630</v>
      </c>
      <c r="C181" s="241" t="s">
        <v>157</v>
      </c>
      <c r="D181" s="38">
        <f>' № 8  рп, кцср, квр'!E562</f>
        <v>636.5</v>
      </c>
      <c r="E181" s="38">
        <f>' № 8  рп, кцср, квр'!F562</f>
        <v>636.5</v>
      </c>
      <c r="F181" s="38">
        <f>' № 8  рп, кцср, квр'!G562</f>
        <v>636.5</v>
      </c>
    </row>
    <row r="182" spans="1:6" x14ac:dyDescent="0.25">
      <c r="A182" s="240">
        <v>1240400000</v>
      </c>
      <c r="B182" s="240"/>
      <c r="C182" s="241" t="s">
        <v>213</v>
      </c>
      <c r="D182" s="38">
        <f t="shared" ref="D182" si="89">D183+D191+D186</f>
        <v>2970.6</v>
      </c>
      <c r="E182" s="38">
        <f t="shared" ref="E182:F182" si="90">E183+E191+E186</f>
        <v>1913.8999999999999</v>
      </c>
      <c r="F182" s="38">
        <f t="shared" si="90"/>
        <v>1913.8999999999999</v>
      </c>
    </row>
    <row r="183" spans="1:6" ht="31.2" x14ac:dyDescent="0.25">
      <c r="A183" s="240">
        <v>1240420380</v>
      </c>
      <c r="B183" s="240"/>
      <c r="C183" s="241" t="s">
        <v>155</v>
      </c>
      <c r="D183" s="38">
        <f t="shared" ref="D183:F183" si="91">D184</f>
        <v>100</v>
      </c>
      <c r="E183" s="38">
        <f t="shared" si="91"/>
        <v>100</v>
      </c>
      <c r="F183" s="38">
        <f t="shared" si="91"/>
        <v>100</v>
      </c>
    </row>
    <row r="184" spans="1:6" x14ac:dyDescent="0.25">
      <c r="A184" s="240">
        <v>1240420380</v>
      </c>
      <c r="B184" s="242" t="s">
        <v>73</v>
      </c>
      <c r="C184" s="241" t="s">
        <v>74</v>
      </c>
      <c r="D184" s="38">
        <f t="shared" ref="D184:F184" si="92">D185</f>
        <v>100</v>
      </c>
      <c r="E184" s="38">
        <f t="shared" si="92"/>
        <v>100</v>
      </c>
      <c r="F184" s="38">
        <f t="shared" si="92"/>
        <v>100</v>
      </c>
    </row>
    <row r="185" spans="1:6" ht="31.2" x14ac:dyDescent="0.25">
      <c r="A185" s="240">
        <v>1240420380</v>
      </c>
      <c r="B185" s="242" t="s">
        <v>103</v>
      </c>
      <c r="C185" s="241" t="s">
        <v>104</v>
      </c>
      <c r="D185" s="38">
        <f>' № 8  рп, кцср, квр'!E480</f>
        <v>100</v>
      </c>
      <c r="E185" s="38">
        <f>' № 8  рп, кцср, квр'!F480</f>
        <v>100</v>
      </c>
      <c r="F185" s="38">
        <f>' № 8  рп, кцср, квр'!G480</f>
        <v>100</v>
      </c>
    </row>
    <row r="186" spans="1:6" ht="46.8" x14ac:dyDescent="0.25">
      <c r="A186" s="240">
        <v>1240420390</v>
      </c>
      <c r="B186" s="240"/>
      <c r="C186" s="63" t="s">
        <v>67</v>
      </c>
      <c r="D186" s="38">
        <f t="shared" ref="D186" si="93">D187+D189</f>
        <v>1152.8999999999999</v>
      </c>
      <c r="E186" s="38">
        <f t="shared" ref="E186:F186" si="94">E187+E189</f>
        <v>1152.8999999999999</v>
      </c>
      <c r="F186" s="38">
        <f t="shared" si="94"/>
        <v>1152.8999999999999</v>
      </c>
    </row>
    <row r="187" spans="1:6" ht="31.2" x14ac:dyDescent="0.25">
      <c r="A187" s="240">
        <v>1240420390</v>
      </c>
      <c r="B187" s="242" t="s">
        <v>69</v>
      </c>
      <c r="C187" s="241" t="s">
        <v>95</v>
      </c>
      <c r="D187" s="38">
        <f t="shared" ref="D187:F187" si="95">D188</f>
        <v>33.6</v>
      </c>
      <c r="E187" s="38">
        <f t="shared" si="95"/>
        <v>33.6</v>
      </c>
      <c r="F187" s="38">
        <f t="shared" si="95"/>
        <v>33.6</v>
      </c>
    </row>
    <row r="188" spans="1:6" ht="31.2" x14ac:dyDescent="0.25">
      <c r="A188" s="240">
        <v>1240420390</v>
      </c>
      <c r="B188" s="240">
        <v>240</v>
      </c>
      <c r="C188" s="241" t="s">
        <v>254</v>
      </c>
      <c r="D188" s="38">
        <f>' № 8  рп, кцср, квр'!E461</f>
        <v>33.6</v>
      </c>
      <c r="E188" s="38">
        <f>' № 8  рп, кцср, квр'!F461</f>
        <v>33.6</v>
      </c>
      <c r="F188" s="38">
        <f>' № 8  рп, кцср, квр'!G461</f>
        <v>33.6</v>
      </c>
    </row>
    <row r="189" spans="1:6" x14ac:dyDescent="0.25">
      <c r="A189" s="240">
        <v>1240420390</v>
      </c>
      <c r="B189" s="242" t="s">
        <v>73</v>
      </c>
      <c r="C189" s="241" t="s">
        <v>74</v>
      </c>
      <c r="D189" s="38">
        <f t="shared" ref="D189:F189" si="96">D190</f>
        <v>1119.3</v>
      </c>
      <c r="E189" s="38">
        <f t="shared" si="96"/>
        <v>1119.3</v>
      </c>
      <c r="F189" s="38">
        <f t="shared" si="96"/>
        <v>1119.3</v>
      </c>
    </row>
    <row r="190" spans="1:6" x14ac:dyDescent="0.25">
      <c r="A190" s="240">
        <v>1240420390</v>
      </c>
      <c r="B190" s="242" t="s">
        <v>153</v>
      </c>
      <c r="C190" s="241" t="s">
        <v>154</v>
      </c>
      <c r="D190" s="38">
        <f>' № 8  рп, кцср, квр'!E463</f>
        <v>1119.3</v>
      </c>
      <c r="E190" s="38">
        <f>' № 8  рп, кцср, квр'!F463</f>
        <v>1119.3</v>
      </c>
      <c r="F190" s="38">
        <f>' № 8  рп, кцср, квр'!G463</f>
        <v>1119.3</v>
      </c>
    </row>
    <row r="191" spans="1:6" x14ac:dyDescent="0.25">
      <c r="A191" s="240" t="s">
        <v>253</v>
      </c>
      <c r="B191" s="240"/>
      <c r="C191" s="241" t="s">
        <v>252</v>
      </c>
      <c r="D191" s="38">
        <f t="shared" ref="D191:F191" si="97">D192</f>
        <v>1717.7</v>
      </c>
      <c r="E191" s="38">
        <f t="shared" si="97"/>
        <v>661</v>
      </c>
      <c r="F191" s="38">
        <f t="shared" si="97"/>
        <v>661</v>
      </c>
    </row>
    <row r="192" spans="1:6" x14ac:dyDescent="0.25">
      <c r="A192" s="240" t="s">
        <v>253</v>
      </c>
      <c r="B192" s="1" t="s">
        <v>73</v>
      </c>
      <c r="C192" s="60" t="s">
        <v>74</v>
      </c>
      <c r="D192" s="38">
        <f t="shared" ref="D192:F192" si="98">D193</f>
        <v>1717.7</v>
      </c>
      <c r="E192" s="38">
        <f t="shared" si="98"/>
        <v>661</v>
      </c>
      <c r="F192" s="38">
        <f t="shared" si="98"/>
        <v>661</v>
      </c>
    </row>
    <row r="193" spans="1:6" ht="31.2" x14ac:dyDescent="0.25">
      <c r="A193" s="240" t="s">
        <v>253</v>
      </c>
      <c r="B193" s="1" t="s">
        <v>103</v>
      </c>
      <c r="C193" s="60" t="s">
        <v>104</v>
      </c>
      <c r="D193" s="38">
        <f>' № 8  рп, кцср, квр'!E495</f>
        <v>1717.7</v>
      </c>
      <c r="E193" s="38">
        <f>' № 8  рп, кцср, квр'!F495</f>
        <v>661</v>
      </c>
      <c r="F193" s="38">
        <f>' № 8  рп, кцср, квр'!G495</f>
        <v>661</v>
      </c>
    </row>
    <row r="194" spans="1:6" x14ac:dyDescent="0.25">
      <c r="A194" s="240">
        <v>1240500000</v>
      </c>
      <c r="B194" s="240"/>
      <c r="C194" s="241" t="s">
        <v>139</v>
      </c>
      <c r="D194" s="38">
        <f t="shared" ref="D194:F194" si="99">D195+D199</f>
        <v>667.3</v>
      </c>
      <c r="E194" s="38">
        <f t="shared" si="99"/>
        <v>651.20000000000005</v>
      </c>
      <c r="F194" s="38">
        <f t="shared" si="99"/>
        <v>651.20000000000005</v>
      </c>
    </row>
    <row r="195" spans="1:6" ht="31.2" x14ac:dyDescent="0.25">
      <c r="A195" s="240">
        <v>1240520410</v>
      </c>
      <c r="B195" s="240"/>
      <c r="C195" s="241" t="s">
        <v>231</v>
      </c>
      <c r="D195" s="38">
        <f t="shared" ref="D195:F195" si="100">D196</f>
        <v>205.8</v>
      </c>
      <c r="E195" s="38">
        <f t="shared" si="100"/>
        <v>205.8</v>
      </c>
      <c r="F195" s="38">
        <f t="shared" si="100"/>
        <v>205.8</v>
      </c>
    </row>
    <row r="196" spans="1:6" x14ac:dyDescent="0.25">
      <c r="A196" s="240">
        <v>1240520410</v>
      </c>
      <c r="B196" s="240" t="s">
        <v>70</v>
      </c>
      <c r="C196" s="241" t="s">
        <v>71</v>
      </c>
      <c r="D196" s="38">
        <f t="shared" ref="D196:F196" si="101">D197+D198</f>
        <v>205.8</v>
      </c>
      <c r="E196" s="38">
        <f t="shared" si="101"/>
        <v>205.8</v>
      </c>
      <c r="F196" s="38">
        <f t="shared" si="101"/>
        <v>205.8</v>
      </c>
    </row>
    <row r="197" spans="1:6" x14ac:dyDescent="0.25">
      <c r="A197" s="240">
        <v>1240520410</v>
      </c>
      <c r="B197" s="240">
        <v>850</v>
      </c>
      <c r="C197" s="241" t="s">
        <v>102</v>
      </c>
      <c r="D197" s="38">
        <f>' № 8  рп, кцср, квр'!E81</f>
        <v>117.2</v>
      </c>
      <c r="E197" s="38">
        <f>' № 8  рп, кцср, квр'!F81</f>
        <v>117.2</v>
      </c>
      <c r="F197" s="38">
        <f>' № 8  рп, кцср, квр'!G81</f>
        <v>117.2</v>
      </c>
    </row>
    <row r="198" spans="1:6" ht="31.2" x14ac:dyDescent="0.25">
      <c r="A198" s="240">
        <v>1240520410</v>
      </c>
      <c r="B198" s="240">
        <v>860</v>
      </c>
      <c r="C198" s="241" t="s">
        <v>258</v>
      </c>
      <c r="D198" s="38">
        <f>' № 8  рп, кцср, квр'!E59</f>
        <v>88.6</v>
      </c>
      <c r="E198" s="38">
        <f>' № 8  рп, кцср, квр'!F59</f>
        <v>88.6</v>
      </c>
      <c r="F198" s="38">
        <f>' № 8  рп, кцср, квр'!G59</f>
        <v>88.6</v>
      </c>
    </row>
    <row r="199" spans="1:6" ht="31.2" x14ac:dyDescent="0.25">
      <c r="A199" s="240">
        <v>1240520460</v>
      </c>
      <c r="B199" s="240"/>
      <c r="C199" s="241" t="s">
        <v>166</v>
      </c>
      <c r="D199" s="38">
        <f t="shared" ref="D199:F200" si="102">D200</f>
        <v>461.5</v>
      </c>
      <c r="E199" s="38">
        <f t="shared" si="102"/>
        <v>445.4</v>
      </c>
      <c r="F199" s="38">
        <f t="shared" si="102"/>
        <v>445.4</v>
      </c>
    </row>
    <row r="200" spans="1:6" ht="31.2" x14ac:dyDescent="0.25">
      <c r="A200" s="240">
        <v>1240520460</v>
      </c>
      <c r="B200" s="242" t="s">
        <v>69</v>
      </c>
      <c r="C200" s="241" t="s">
        <v>95</v>
      </c>
      <c r="D200" s="38">
        <f t="shared" si="102"/>
        <v>461.5</v>
      </c>
      <c r="E200" s="38">
        <f t="shared" si="102"/>
        <v>445.4</v>
      </c>
      <c r="F200" s="38">
        <f t="shared" si="102"/>
        <v>445.4</v>
      </c>
    </row>
    <row r="201" spans="1:6" ht="31.2" x14ac:dyDescent="0.25">
      <c r="A201" s="240">
        <v>1240520460</v>
      </c>
      <c r="B201" s="240">
        <v>240</v>
      </c>
      <c r="C201" s="241" t="s">
        <v>254</v>
      </c>
      <c r="D201" s="38">
        <f>' № 8  рп, кцср, квр'!E84</f>
        <v>461.5</v>
      </c>
      <c r="E201" s="38">
        <f>' № 8  рп, кцср, квр'!F84</f>
        <v>445.4</v>
      </c>
      <c r="F201" s="38">
        <f>' № 8  рп, кцср, квр'!G84</f>
        <v>445.4</v>
      </c>
    </row>
    <row r="202" spans="1:6" ht="31.2" x14ac:dyDescent="0.25">
      <c r="A202" s="240" t="s">
        <v>140</v>
      </c>
      <c r="B202" s="10"/>
      <c r="C202" s="63" t="s">
        <v>148</v>
      </c>
      <c r="D202" s="38">
        <f t="shared" ref="D202" si="103">D203+D206+D209+D212</f>
        <v>125.7</v>
      </c>
      <c r="E202" s="38">
        <f t="shared" ref="E202:F202" si="104">E203+E206+E209+E212</f>
        <v>125.7</v>
      </c>
      <c r="F202" s="38">
        <f t="shared" si="104"/>
        <v>125.7</v>
      </c>
    </row>
    <row r="203" spans="1:6" x14ac:dyDescent="0.25">
      <c r="A203" s="10" t="s">
        <v>223</v>
      </c>
      <c r="B203" s="11"/>
      <c r="C203" s="241" t="s">
        <v>152</v>
      </c>
      <c r="D203" s="38">
        <f t="shared" ref="D203:F204" si="105">D204</f>
        <v>52.9</v>
      </c>
      <c r="E203" s="38">
        <f t="shared" si="105"/>
        <v>52.9</v>
      </c>
      <c r="F203" s="38">
        <f t="shared" si="105"/>
        <v>52.9</v>
      </c>
    </row>
    <row r="204" spans="1:6" ht="31.2" x14ac:dyDescent="0.25">
      <c r="A204" s="10" t="s">
        <v>223</v>
      </c>
      <c r="B204" s="242" t="s">
        <v>69</v>
      </c>
      <c r="C204" s="241" t="s">
        <v>95</v>
      </c>
      <c r="D204" s="38">
        <f t="shared" si="105"/>
        <v>52.9</v>
      </c>
      <c r="E204" s="38">
        <f t="shared" si="105"/>
        <v>52.9</v>
      </c>
      <c r="F204" s="38">
        <f t="shared" si="105"/>
        <v>52.9</v>
      </c>
    </row>
    <row r="205" spans="1:6" ht="31.2" x14ac:dyDescent="0.25">
      <c r="A205" s="10" t="s">
        <v>223</v>
      </c>
      <c r="B205" s="240">
        <v>240</v>
      </c>
      <c r="C205" s="241" t="s">
        <v>254</v>
      </c>
      <c r="D205" s="38">
        <f>' № 8  рп, кцср, квр'!E380</f>
        <v>52.9</v>
      </c>
      <c r="E205" s="38">
        <f>' № 8  рп, кцср, квр'!F380</f>
        <v>52.9</v>
      </c>
      <c r="F205" s="38">
        <f>' № 8  рп, кцср, квр'!G380</f>
        <v>52.9</v>
      </c>
    </row>
    <row r="206" spans="1:6" ht="16.5" customHeight="1" x14ac:dyDescent="0.25">
      <c r="A206" s="10" t="s">
        <v>142</v>
      </c>
      <c r="B206" s="10"/>
      <c r="C206" s="241" t="s">
        <v>141</v>
      </c>
      <c r="D206" s="38">
        <f t="shared" ref="D206:F207" si="106">D207</f>
        <v>22.8</v>
      </c>
      <c r="E206" s="38">
        <f t="shared" si="106"/>
        <v>22.8</v>
      </c>
      <c r="F206" s="38">
        <f t="shared" si="106"/>
        <v>22.8</v>
      </c>
    </row>
    <row r="207" spans="1:6" ht="31.2" x14ac:dyDescent="0.25">
      <c r="A207" s="10" t="s">
        <v>142</v>
      </c>
      <c r="B207" s="242" t="s">
        <v>69</v>
      </c>
      <c r="C207" s="241" t="s">
        <v>95</v>
      </c>
      <c r="D207" s="38">
        <f t="shared" si="106"/>
        <v>22.8</v>
      </c>
      <c r="E207" s="38">
        <f t="shared" si="106"/>
        <v>22.8</v>
      </c>
      <c r="F207" s="38">
        <f t="shared" si="106"/>
        <v>22.8</v>
      </c>
    </row>
    <row r="208" spans="1:6" ht="31.2" x14ac:dyDescent="0.25">
      <c r="A208" s="10" t="s">
        <v>142</v>
      </c>
      <c r="B208" s="240">
        <v>240</v>
      </c>
      <c r="C208" s="241" t="s">
        <v>254</v>
      </c>
      <c r="D208" s="38">
        <f>' № 8  рп, кцср, квр'!E383</f>
        <v>22.8</v>
      </c>
      <c r="E208" s="38">
        <f>' № 8  рп, кцср, квр'!F383</f>
        <v>22.8</v>
      </c>
      <c r="F208" s="38">
        <f>' № 8  рп, кцср, квр'!G383</f>
        <v>22.8</v>
      </c>
    </row>
    <row r="209" spans="1:11" ht="18" customHeight="1" x14ac:dyDescent="0.25">
      <c r="A209" s="10" t="s">
        <v>144</v>
      </c>
      <c r="B209" s="10"/>
      <c r="C209" s="241" t="s">
        <v>143</v>
      </c>
      <c r="D209" s="38">
        <f t="shared" ref="D209:F209" si="107">D210</f>
        <v>14</v>
      </c>
      <c r="E209" s="38">
        <f t="shared" si="107"/>
        <v>14</v>
      </c>
      <c r="F209" s="38">
        <f t="shared" si="107"/>
        <v>14</v>
      </c>
    </row>
    <row r="210" spans="1:11" ht="31.2" x14ac:dyDescent="0.25">
      <c r="A210" s="10" t="s">
        <v>144</v>
      </c>
      <c r="B210" s="242" t="s">
        <v>69</v>
      </c>
      <c r="C210" s="241" t="s">
        <v>95</v>
      </c>
      <c r="D210" s="38">
        <f t="shared" ref="D210:F210" si="108">D211</f>
        <v>14</v>
      </c>
      <c r="E210" s="38">
        <f t="shared" si="108"/>
        <v>14</v>
      </c>
      <c r="F210" s="38">
        <f t="shared" si="108"/>
        <v>14</v>
      </c>
    </row>
    <row r="211" spans="1:11" ht="31.2" x14ac:dyDescent="0.25">
      <c r="A211" s="10" t="s">
        <v>144</v>
      </c>
      <c r="B211" s="240">
        <v>240</v>
      </c>
      <c r="C211" s="241" t="s">
        <v>254</v>
      </c>
      <c r="D211" s="38">
        <f>' № 8  рп, кцср, квр'!E386</f>
        <v>14</v>
      </c>
      <c r="E211" s="38">
        <f>' № 8  рп, кцср, квр'!F386</f>
        <v>14</v>
      </c>
      <c r="F211" s="38">
        <f>' № 8  рп, кцср, квр'!G386</f>
        <v>14</v>
      </c>
    </row>
    <row r="212" spans="1:11" x14ac:dyDescent="0.25">
      <c r="A212" s="10" t="s">
        <v>225</v>
      </c>
      <c r="B212" s="10"/>
      <c r="C212" s="241" t="s">
        <v>145</v>
      </c>
      <c r="D212" s="38">
        <f t="shared" ref="D212:F212" si="109">D213</f>
        <v>36</v>
      </c>
      <c r="E212" s="38">
        <f t="shared" si="109"/>
        <v>36</v>
      </c>
      <c r="F212" s="38">
        <f t="shared" si="109"/>
        <v>36</v>
      </c>
    </row>
    <row r="213" spans="1:11" x14ac:dyDescent="0.25">
      <c r="A213" s="10" t="s">
        <v>225</v>
      </c>
      <c r="B213" s="242" t="s">
        <v>73</v>
      </c>
      <c r="C213" s="241" t="s">
        <v>74</v>
      </c>
      <c r="D213" s="38">
        <f t="shared" ref="D213:F213" si="110">D214</f>
        <v>36</v>
      </c>
      <c r="E213" s="38">
        <f t="shared" si="110"/>
        <v>36</v>
      </c>
      <c r="F213" s="38">
        <f t="shared" si="110"/>
        <v>36</v>
      </c>
    </row>
    <row r="214" spans="1:11" x14ac:dyDescent="0.25">
      <c r="A214" s="10" t="s">
        <v>225</v>
      </c>
      <c r="B214" s="10" t="s">
        <v>146</v>
      </c>
      <c r="C214" s="241" t="s">
        <v>147</v>
      </c>
      <c r="D214" s="38">
        <f>' № 8  рп, кцср, квр'!E389</f>
        <v>36</v>
      </c>
      <c r="E214" s="38">
        <f>' № 8  рп, кцср, квр'!F389</f>
        <v>36</v>
      </c>
      <c r="F214" s="38">
        <f>' № 8  рп, кцср, квр'!G389</f>
        <v>36</v>
      </c>
    </row>
    <row r="215" spans="1:11" ht="31.2" x14ac:dyDescent="0.25">
      <c r="A215" s="240">
        <v>1260000000</v>
      </c>
      <c r="B215" s="240"/>
      <c r="C215" s="241" t="s">
        <v>319</v>
      </c>
      <c r="D215" s="38">
        <f t="shared" ref="D215:F215" si="111">D216</f>
        <v>15489.6</v>
      </c>
      <c r="E215" s="38">
        <f t="shared" si="111"/>
        <v>15489.6</v>
      </c>
      <c r="F215" s="38">
        <f t="shared" si="111"/>
        <v>15489.6</v>
      </c>
    </row>
    <row r="216" spans="1:11" ht="31.2" x14ac:dyDescent="0.25">
      <c r="A216" s="240">
        <v>1260100000</v>
      </c>
      <c r="B216" s="240"/>
      <c r="C216" s="241" t="s">
        <v>320</v>
      </c>
      <c r="D216" s="38">
        <f t="shared" ref="D216:F218" si="112">D217</f>
        <v>15489.6</v>
      </c>
      <c r="E216" s="38">
        <f t="shared" si="112"/>
        <v>15489.6</v>
      </c>
      <c r="F216" s="38">
        <f t="shared" si="112"/>
        <v>15489.6</v>
      </c>
    </row>
    <row r="217" spans="1:11" ht="31.2" x14ac:dyDescent="0.25">
      <c r="A217" s="240">
        <v>1260120010</v>
      </c>
      <c r="B217" s="240"/>
      <c r="C217" s="241" t="s">
        <v>126</v>
      </c>
      <c r="D217" s="38">
        <f t="shared" si="112"/>
        <v>15489.6</v>
      </c>
      <c r="E217" s="38">
        <f t="shared" si="112"/>
        <v>15489.6</v>
      </c>
      <c r="F217" s="38">
        <f t="shared" si="112"/>
        <v>15489.6</v>
      </c>
    </row>
    <row r="218" spans="1:11" ht="31.2" x14ac:dyDescent="0.25">
      <c r="A218" s="240">
        <v>1260120010</v>
      </c>
      <c r="B218" s="242" t="s">
        <v>97</v>
      </c>
      <c r="C218" s="241" t="s">
        <v>98</v>
      </c>
      <c r="D218" s="38">
        <f t="shared" si="112"/>
        <v>15489.6</v>
      </c>
      <c r="E218" s="38">
        <f t="shared" si="112"/>
        <v>15489.6</v>
      </c>
      <c r="F218" s="38">
        <f t="shared" si="112"/>
        <v>15489.6</v>
      </c>
    </row>
    <row r="219" spans="1:11" x14ac:dyDescent="0.25">
      <c r="A219" s="240">
        <v>1260120010</v>
      </c>
      <c r="B219" s="240">
        <v>610</v>
      </c>
      <c r="C219" s="241" t="s">
        <v>106</v>
      </c>
      <c r="D219" s="38">
        <f>' № 8  рп, кцср, квр'!E542</f>
        <v>15489.6</v>
      </c>
      <c r="E219" s="38">
        <f>' № 8  рп, кцср, квр'!F542</f>
        <v>15489.6</v>
      </c>
      <c r="F219" s="38">
        <f>' № 8  рп, кцср, квр'!G542</f>
        <v>15489.6</v>
      </c>
    </row>
    <row r="220" spans="1:11" ht="46.8" x14ac:dyDescent="0.25">
      <c r="A220" s="29">
        <v>1300000000</v>
      </c>
      <c r="B220" s="16"/>
      <c r="C220" s="58" t="s">
        <v>201</v>
      </c>
      <c r="D220" s="37">
        <f>D221+D229+D247</f>
        <v>27839.200000000004</v>
      </c>
      <c r="E220" s="37">
        <f>E221+E229+E247</f>
        <v>10633.599999999999</v>
      </c>
      <c r="F220" s="37">
        <f>F221+F229+F247</f>
        <v>12021.7</v>
      </c>
    </row>
    <row r="221" spans="1:11" ht="46.8" x14ac:dyDescent="0.25">
      <c r="A221" s="242">
        <v>1310000000</v>
      </c>
      <c r="B221" s="240"/>
      <c r="C221" s="241" t="s">
        <v>241</v>
      </c>
      <c r="D221" s="38">
        <f>D222</f>
        <v>13433.300000000001</v>
      </c>
      <c r="E221" s="38">
        <f t="shared" ref="E221:F221" si="113">E222</f>
        <v>0</v>
      </c>
      <c r="F221" s="38">
        <f t="shared" si="113"/>
        <v>0</v>
      </c>
    </row>
    <row r="222" spans="1:11" ht="46.8" x14ac:dyDescent="0.25">
      <c r="A222" s="242" t="s">
        <v>271</v>
      </c>
      <c r="B222" s="25"/>
      <c r="C222" s="241" t="s">
        <v>270</v>
      </c>
      <c r="D222" s="38">
        <f>D226+D223</f>
        <v>13433.300000000001</v>
      </c>
      <c r="E222" s="38">
        <f t="shared" ref="E222:F222" si="114">E226+E223</f>
        <v>0</v>
      </c>
      <c r="F222" s="38">
        <f t="shared" si="114"/>
        <v>0</v>
      </c>
      <c r="K222" s="251"/>
    </row>
    <row r="223" spans="1:11" x14ac:dyDescent="0.3">
      <c r="A223" s="240" t="s">
        <v>280</v>
      </c>
      <c r="B223" s="240"/>
      <c r="C223" s="97" t="s">
        <v>275</v>
      </c>
      <c r="D223" s="38">
        <f>D224</f>
        <v>548.20000000000005</v>
      </c>
      <c r="E223" s="38">
        <f t="shared" ref="E223:F224" si="115">E224</f>
        <v>0</v>
      </c>
      <c r="F223" s="38">
        <f t="shared" si="115"/>
        <v>0</v>
      </c>
    </row>
    <row r="224" spans="1:11" ht="31.2" x14ac:dyDescent="0.25">
      <c r="A224" s="240" t="s">
        <v>280</v>
      </c>
      <c r="B224" s="242" t="s">
        <v>69</v>
      </c>
      <c r="C224" s="74" t="s">
        <v>95</v>
      </c>
      <c r="D224" s="38">
        <f>D225</f>
        <v>548.20000000000005</v>
      </c>
      <c r="E224" s="38">
        <f t="shared" si="115"/>
        <v>0</v>
      </c>
      <c r="F224" s="38">
        <f t="shared" si="115"/>
        <v>0</v>
      </c>
    </row>
    <row r="225" spans="1:6" ht="31.2" x14ac:dyDescent="0.25">
      <c r="A225" s="240" t="s">
        <v>280</v>
      </c>
      <c r="B225" s="240">
        <v>240</v>
      </c>
      <c r="C225" s="74" t="s">
        <v>254</v>
      </c>
      <c r="D225" s="38">
        <f>' № 8  рп, кцср, квр'!E241</f>
        <v>548.20000000000005</v>
      </c>
      <c r="E225" s="38">
        <f>' № 8  рп, кцср, квр'!F241</f>
        <v>0</v>
      </c>
      <c r="F225" s="38">
        <f>' № 8  рп, кцср, квр'!G241</f>
        <v>0</v>
      </c>
    </row>
    <row r="226" spans="1:6" x14ac:dyDescent="0.25">
      <c r="A226" s="242" t="s">
        <v>272</v>
      </c>
      <c r="B226" s="240"/>
      <c r="C226" s="252" t="s">
        <v>250</v>
      </c>
      <c r="D226" s="38">
        <f>D227</f>
        <v>12885.1</v>
      </c>
      <c r="E226" s="38">
        <f t="shared" ref="E226:F227" si="116">E227</f>
        <v>0</v>
      </c>
      <c r="F226" s="38">
        <f t="shared" si="116"/>
        <v>0</v>
      </c>
    </row>
    <row r="227" spans="1:6" ht="31.2" x14ac:dyDescent="0.25">
      <c r="A227" s="242" t="s">
        <v>272</v>
      </c>
      <c r="B227" s="242" t="s">
        <v>69</v>
      </c>
      <c r="C227" s="241" t="s">
        <v>95</v>
      </c>
      <c r="D227" s="38">
        <f>D228</f>
        <v>12885.1</v>
      </c>
      <c r="E227" s="38">
        <f t="shared" si="116"/>
        <v>0</v>
      </c>
      <c r="F227" s="38">
        <f t="shared" si="116"/>
        <v>0</v>
      </c>
    </row>
    <row r="228" spans="1:6" ht="31.2" x14ac:dyDescent="0.25">
      <c r="A228" s="242" t="s">
        <v>272</v>
      </c>
      <c r="B228" s="240">
        <v>240</v>
      </c>
      <c r="C228" s="241" t="s">
        <v>254</v>
      </c>
      <c r="D228" s="38">
        <f>' № 8  рп, кцср, квр'!E244</f>
        <v>12885.1</v>
      </c>
      <c r="E228" s="38">
        <f>' № 8  рп, кцср, квр'!F244</f>
        <v>0</v>
      </c>
      <c r="F228" s="38">
        <v>0</v>
      </c>
    </row>
    <row r="229" spans="1:6" x14ac:dyDescent="0.25">
      <c r="A229" s="242">
        <v>1320000000</v>
      </c>
      <c r="B229" s="240"/>
      <c r="C229" s="241" t="s">
        <v>206</v>
      </c>
      <c r="D229" s="38">
        <f>D234+D230</f>
        <v>14126</v>
      </c>
      <c r="E229" s="38">
        <f t="shared" ref="E229:F229" si="117">E234+E230</f>
        <v>10353.699999999999</v>
      </c>
      <c r="F229" s="38">
        <f t="shared" si="117"/>
        <v>11741.800000000001</v>
      </c>
    </row>
    <row r="230" spans="1:6" ht="31.2" x14ac:dyDescent="0.25">
      <c r="A230" s="242">
        <v>1320100000</v>
      </c>
      <c r="B230" s="240"/>
      <c r="C230" s="241" t="s">
        <v>424</v>
      </c>
      <c r="D230" s="38">
        <f>D231</f>
        <v>501.6</v>
      </c>
      <c r="E230" s="38">
        <f t="shared" ref="E230:F232" si="118">E231</f>
        <v>0</v>
      </c>
      <c r="F230" s="38">
        <f t="shared" si="118"/>
        <v>0</v>
      </c>
    </row>
    <row r="231" spans="1:6" ht="31.2" x14ac:dyDescent="0.25">
      <c r="A231" s="240" t="s">
        <v>425</v>
      </c>
      <c r="B231" s="240"/>
      <c r="C231" s="252" t="s">
        <v>426</v>
      </c>
      <c r="D231" s="38">
        <f>D232</f>
        <v>501.6</v>
      </c>
      <c r="E231" s="38">
        <f t="shared" si="118"/>
        <v>0</v>
      </c>
      <c r="F231" s="38">
        <f t="shared" si="118"/>
        <v>0</v>
      </c>
    </row>
    <row r="232" spans="1:6" ht="31.2" x14ac:dyDescent="0.25">
      <c r="A232" s="240" t="s">
        <v>425</v>
      </c>
      <c r="B232" s="242" t="s">
        <v>69</v>
      </c>
      <c r="C232" s="241" t="s">
        <v>95</v>
      </c>
      <c r="D232" s="38">
        <f>D233</f>
        <v>501.6</v>
      </c>
      <c r="E232" s="38">
        <f t="shared" si="118"/>
        <v>0</v>
      </c>
      <c r="F232" s="38">
        <f t="shared" si="118"/>
        <v>0</v>
      </c>
    </row>
    <row r="233" spans="1:6" ht="31.2" x14ac:dyDescent="0.25">
      <c r="A233" s="240" t="s">
        <v>425</v>
      </c>
      <c r="B233" s="240">
        <v>240</v>
      </c>
      <c r="C233" s="241" t="s">
        <v>254</v>
      </c>
      <c r="D233" s="38">
        <f>' № 8  рп, кцср, квр'!E249</f>
        <v>501.6</v>
      </c>
      <c r="E233" s="38">
        <f>' № 8  рп, кцср, квр'!F249</f>
        <v>0</v>
      </c>
      <c r="F233" s="38">
        <f>' № 8  рп, кцср, квр'!G249</f>
        <v>0</v>
      </c>
    </row>
    <row r="234" spans="1:6" x14ac:dyDescent="0.25">
      <c r="A234" s="242">
        <v>1320200000</v>
      </c>
      <c r="B234" s="240"/>
      <c r="C234" s="241" t="s">
        <v>132</v>
      </c>
      <c r="D234" s="38">
        <f>D235+D238+D241+D244</f>
        <v>13624.4</v>
      </c>
      <c r="E234" s="38">
        <f t="shared" ref="E234:F234" si="119">E235+E238+E241+E244</f>
        <v>10353.699999999999</v>
      </c>
      <c r="F234" s="38">
        <f t="shared" si="119"/>
        <v>11741.800000000001</v>
      </c>
    </row>
    <row r="235" spans="1:6" x14ac:dyDescent="0.25">
      <c r="A235" s="240">
        <v>1320220050</v>
      </c>
      <c r="B235" s="240"/>
      <c r="C235" s="241" t="s">
        <v>133</v>
      </c>
      <c r="D235" s="38">
        <f>D236</f>
        <v>10343.799999999999</v>
      </c>
      <c r="E235" s="38">
        <f t="shared" ref="E235:F236" si="120">E236</f>
        <v>7073.1</v>
      </c>
      <c r="F235" s="38">
        <f t="shared" si="120"/>
        <v>9527.6</v>
      </c>
    </row>
    <row r="236" spans="1:6" ht="31.2" x14ac:dyDescent="0.25">
      <c r="A236" s="240">
        <v>1320220050</v>
      </c>
      <c r="B236" s="242" t="s">
        <v>69</v>
      </c>
      <c r="C236" s="241" t="s">
        <v>95</v>
      </c>
      <c r="D236" s="38">
        <f>D237</f>
        <v>10343.799999999999</v>
      </c>
      <c r="E236" s="38">
        <f t="shared" si="120"/>
        <v>7073.1</v>
      </c>
      <c r="F236" s="38">
        <f t="shared" si="120"/>
        <v>9527.6</v>
      </c>
    </row>
    <row r="237" spans="1:6" ht="31.2" x14ac:dyDescent="0.25">
      <c r="A237" s="240">
        <v>1320220050</v>
      </c>
      <c r="B237" s="240">
        <v>240</v>
      </c>
      <c r="C237" s="241" t="s">
        <v>254</v>
      </c>
      <c r="D237" s="38">
        <f>' № 8  рп, кцср, квр'!E253</f>
        <v>10343.799999999999</v>
      </c>
      <c r="E237" s="38">
        <f>' № 8  рп, кцср, квр'!F253</f>
        <v>7073.1</v>
      </c>
      <c r="F237" s="38">
        <f>' № 8  рп, кцср, квр'!G253</f>
        <v>9527.6</v>
      </c>
    </row>
    <row r="238" spans="1:6" x14ac:dyDescent="0.25">
      <c r="A238" s="240">
        <v>1320220060</v>
      </c>
      <c r="B238" s="240"/>
      <c r="C238" s="241" t="s">
        <v>134</v>
      </c>
      <c r="D238" s="38">
        <f>D239</f>
        <v>1066.4000000000001</v>
      </c>
      <c r="E238" s="38">
        <f t="shared" ref="E238:F239" si="121">E239</f>
        <v>1066.4000000000001</v>
      </c>
      <c r="F238" s="38">
        <f t="shared" si="121"/>
        <v>0</v>
      </c>
    </row>
    <row r="239" spans="1:6" ht="31.2" x14ac:dyDescent="0.25">
      <c r="A239" s="240">
        <v>1320220060</v>
      </c>
      <c r="B239" s="242" t="s">
        <v>69</v>
      </c>
      <c r="C239" s="241" t="s">
        <v>95</v>
      </c>
      <c r="D239" s="38">
        <f>D240</f>
        <v>1066.4000000000001</v>
      </c>
      <c r="E239" s="38">
        <f t="shared" si="121"/>
        <v>1066.4000000000001</v>
      </c>
      <c r="F239" s="38">
        <f t="shared" si="121"/>
        <v>0</v>
      </c>
    </row>
    <row r="240" spans="1:6" ht="31.2" x14ac:dyDescent="0.25">
      <c r="A240" s="240">
        <v>1320220060</v>
      </c>
      <c r="B240" s="240">
        <v>240</v>
      </c>
      <c r="C240" s="241" t="s">
        <v>254</v>
      </c>
      <c r="D240" s="38">
        <f>' № 8  рп, кцср, квр'!E256</f>
        <v>1066.4000000000001</v>
      </c>
      <c r="E240" s="38">
        <f>' № 8  рп, кцср, квр'!F256</f>
        <v>1066.4000000000001</v>
      </c>
      <c r="F240" s="38">
        <f>' № 8  рп, кцср, квр'!G256</f>
        <v>0</v>
      </c>
    </row>
    <row r="241" spans="1:6" x14ac:dyDescent="0.25">
      <c r="A241" s="240">
        <v>1320220070</v>
      </c>
      <c r="B241" s="240"/>
      <c r="C241" s="241" t="s">
        <v>135</v>
      </c>
      <c r="D241" s="38">
        <f>D242</f>
        <v>2068.3000000000002</v>
      </c>
      <c r="E241" s="38">
        <f t="shared" ref="E241:F242" si="122">E242</f>
        <v>2068.3000000000002</v>
      </c>
      <c r="F241" s="38">
        <f t="shared" si="122"/>
        <v>2068.3000000000002</v>
      </c>
    </row>
    <row r="242" spans="1:6" ht="31.2" x14ac:dyDescent="0.25">
      <c r="A242" s="240">
        <v>1320220070</v>
      </c>
      <c r="B242" s="242" t="s">
        <v>69</v>
      </c>
      <c r="C242" s="241" t="s">
        <v>95</v>
      </c>
      <c r="D242" s="38">
        <f>D243</f>
        <v>2068.3000000000002</v>
      </c>
      <c r="E242" s="38">
        <f t="shared" si="122"/>
        <v>2068.3000000000002</v>
      </c>
      <c r="F242" s="38">
        <f t="shared" si="122"/>
        <v>2068.3000000000002</v>
      </c>
    </row>
    <row r="243" spans="1:6" ht="31.2" x14ac:dyDescent="0.25">
      <c r="A243" s="240">
        <v>1320220070</v>
      </c>
      <c r="B243" s="240">
        <v>240</v>
      </c>
      <c r="C243" s="241" t="s">
        <v>254</v>
      </c>
      <c r="D243" s="38">
        <f>' № 8  рп, кцср, квр'!E259</f>
        <v>2068.3000000000002</v>
      </c>
      <c r="E243" s="38">
        <f>' № 8  рп, кцср, квр'!F259</f>
        <v>2068.3000000000002</v>
      </c>
      <c r="F243" s="38">
        <f>' № 8  рп, кцср, квр'!G259</f>
        <v>2068.3000000000002</v>
      </c>
    </row>
    <row r="244" spans="1:6" x14ac:dyDescent="0.25">
      <c r="A244" s="240">
        <v>1320220080</v>
      </c>
      <c r="B244" s="240"/>
      <c r="C244" s="241" t="s">
        <v>136</v>
      </c>
      <c r="D244" s="38">
        <f>D245</f>
        <v>145.9</v>
      </c>
      <c r="E244" s="38">
        <f t="shared" ref="E244:F245" si="123">E245</f>
        <v>145.9</v>
      </c>
      <c r="F244" s="38">
        <f t="shared" si="123"/>
        <v>145.9</v>
      </c>
    </row>
    <row r="245" spans="1:6" ht="31.2" x14ac:dyDescent="0.25">
      <c r="A245" s="240">
        <v>1320220080</v>
      </c>
      <c r="B245" s="242" t="s">
        <v>69</v>
      </c>
      <c r="C245" s="241" t="s">
        <v>95</v>
      </c>
      <c r="D245" s="38">
        <f>D246</f>
        <v>145.9</v>
      </c>
      <c r="E245" s="38">
        <f t="shared" si="123"/>
        <v>145.9</v>
      </c>
      <c r="F245" s="38">
        <f t="shared" si="123"/>
        <v>145.9</v>
      </c>
    </row>
    <row r="246" spans="1:6" ht="31.2" x14ac:dyDescent="0.25">
      <c r="A246" s="240">
        <v>1320220080</v>
      </c>
      <c r="B246" s="240">
        <v>240</v>
      </c>
      <c r="C246" s="241" t="s">
        <v>254</v>
      </c>
      <c r="D246" s="38">
        <f>' № 8  рп, кцср, квр'!E262</f>
        <v>145.9</v>
      </c>
      <c r="E246" s="38">
        <f>' № 8  рп, кцср, квр'!F262</f>
        <v>145.9</v>
      </c>
      <c r="F246" s="38">
        <f>' № 8  рп, кцср, квр'!G262</f>
        <v>145.9</v>
      </c>
    </row>
    <row r="247" spans="1:6" x14ac:dyDescent="0.25">
      <c r="A247" s="242">
        <v>1330000000</v>
      </c>
      <c r="B247" s="240"/>
      <c r="C247" s="241" t="s">
        <v>127</v>
      </c>
      <c r="D247" s="38">
        <f>D248</f>
        <v>279.89999999999998</v>
      </c>
      <c r="E247" s="38">
        <f t="shared" ref="E247:F248" si="124">E248</f>
        <v>279.89999999999998</v>
      </c>
      <c r="F247" s="38">
        <f t="shared" si="124"/>
        <v>279.89999999999998</v>
      </c>
    </row>
    <row r="248" spans="1:6" ht="46.8" x14ac:dyDescent="0.25">
      <c r="A248" s="242">
        <v>1330200000</v>
      </c>
      <c r="B248" s="240"/>
      <c r="C248" s="241" t="s">
        <v>242</v>
      </c>
      <c r="D248" s="38">
        <f>D249</f>
        <v>279.89999999999998</v>
      </c>
      <c r="E248" s="38">
        <f t="shared" si="124"/>
        <v>279.89999999999998</v>
      </c>
      <c r="F248" s="38">
        <f t="shared" si="124"/>
        <v>279.89999999999998</v>
      </c>
    </row>
    <row r="249" spans="1:6" x14ac:dyDescent="0.25">
      <c r="A249" s="242">
        <v>1330220090</v>
      </c>
      <c r="B249" s="240"/>
      <c r="C249" s="241" t="s">
        <v>137</v>
      </c>
      <c r="D249" s="38">
        <f>D250</f>
        <v>279.89999999999998</v>
      </c>
      <c r="E249" s="38">
        <f t="shared" ref="E249:F250" si="125">E250</f>
        <v>279.89999999999998</v>
      </c>
      <c r="F249" s="38">
        <f t="shared" si="125"/>
        <v>279.89999999999998</v>
      </c>
    </row>
    <row r="250" spans="1:6" ht="31.2" x14ac:dyDescent="0.25">
      <c r="A250" s="242">
        <v>1330220090</v>
      </c>
      <c r="B250" s="242" t="s">
        <v>69</v>
      </c>
      <c r="C250" s="241" t="s">
        <v>95</v>
      </c>
      <c r="D250" s="38">
        <f>D251</f>
        <v>279.89999999999998</v>
      </c>
      <c r="E250" s="38">
        <f t="shared" si="125"/>
        <v>279.89999999999998</v>
      </c>
      <c r="F250" s="38">
        <f t="shared" si="125"/>
        <v>279.89999999999998</v>
      </c>
    </row>
    <row r="251" spans="1:6" ht="31.2" x14ac:dyDescent="0.25">
      <c r="A251" s="242">
        <v>1330220090</v>
      </c>
      <c r="B251" s="240">
        <v>240</v>
      </c>
      <c r="C251" s="241" t="s">
        <v>254</v>
      </c>
      <c r="D251" s="38">
        <f>' № 8  рп, кцср, квр'!E267</f>
        <v>279.89999999999998</v>
      </c>
      <c r="E251" s="38">
        <f>' № 8  рп, кцср, квр'!F267</f>
        <v>279.89999999999998</v>
      </c>
      <c r="F251" s="38">
        <f>' № 8  рп, кцср, квр'!G267</f>
        <v>279.89999999999998</v>
      </c>
    </row>
    <row r="252" spans="1:6" ht="46.8" x14ac:dyDescent="0.25">
      <c r="A252" s="29">
        <v>1400000000</v>
      </c>
      <c r="B252" s="240"/>
      <c r="C252" s="58" t="s">
        <v>202</v>
      </c>
      <c r="D252" s="37">
        <f>D253+D278+D290</f>
        <v>102452.3</v>
      </c>
      <c r="E252" s="37">
        <f>E253+E278+E290</f>
        <v>99954.10000000002</v>
      </c>
      <c r="F252" s="37">
        <f>F253+F278+F290</f>
        <v>82380.3</v>
      </c>
    </row>
    <row r="253" spans="1:6" x14ac:dyDescent="0.25">
      <c r="A253" s="242">
        <v>1410000000</v>
      </c>
      <c r="B253" s="240"/>
      <c r="C253" s="241" t="s">
        <v>128</v>
      </c>
      <c r="D253" s="38">
        <f>D254+D258+D268</f>
        <v>94046.5</v>
      </c>
      <c r="E253" s="38">
        <f t="shared" ref="E253:F253" si="126">E254+E258+E268</f>
        <v>93289.000000000015</v>
      </c>
      <c r="F253" s="38">
        <f t="shared" si="126"/>
        <v>75721.3</v>
      </c>
    </row>
    <row r="254" spans="1:6" x14ac:dyDescent="0.25">
      <c r="A254" s="242">
        <v>1410100000</v>
      </c>
      <c r="B254" s="25"/>
      <c r="C254" s="241" t="s">
        <v>203</v>
      </c>
      <c r="D254" s="38">
        <f>D255</f>
        <v>26860.400000000001</v>
      </c>
      <c r="E254" s="38">
        <f t="shared" ref="E254:F256" si="127">E255</f>
        <v>27934.799999999999</v>
      </c>
      <c r="F254" s="38">
        <f t="shared" si="127"/>
        <v>21147.4</v>
      </c>
    </row>
    <row r="255" spans="1:6" ht="31.2" x14ac:dyDescent="0.25">
      <c r="A255" s="240">
        <v>1410120100</v>
      </c>
      <c r="B255" s="240"/>
      <c r="C255" s="241" t="s">
        <v>129</v>
      </c>
      <c r="D255" s="38">
        <f>D256</f>
        <v>26860.400000000001</v>
      </c>
      <c r="E255" s="38">
        <f t="shared" si="127"/>
        <v>27934.799999999999</v>
      </c>
      <c r="F255" s="38">
        <f t="shared" si="127"/>
        <v>21147.4</v>
      </c>
    </row>
    <row r="256" spans="1:6" ht="31.2" x14ac:dyDescent="0.25">
      <c r="A256" s="240">
        <v>1410120100</v>
      </c>
      <c r="B256" s="242" t="s">
        <v>69</v>
      </c>
      <c r="C256" s="241" t="s">
        <v>95</v>
      </c>
      <c r="D256" s="38">
        <f>D257</f>
        <v>26860.400000000001</v>
      </c>
      <c r="E256" s="38">
        <f t="shared" si="127"/>
        <v>27934.799999999999</v>
      </c>
      <c r="F256" s="38">
        <f t="shared" si="127"/>
        <v>21147.4</v>
      </c>
    </row>
    <row r="257" spans="1:6" ht="31.2" x14ac:dyDescent="0.25">
      <c r="A257" s="240">
        <v>1410120100</v>
      </c>
      <c r="B257" s="240">
        <v>240</v>
      </c>
      <c r="C257" s="241" t="s">
        <v>254</v>
      </c>
      <c r="D257" s="38">
        <f>' № 8  рп, кцср, квр'!E166</f>
        <v>26860.400000000001</v>
      </c>
      <c r="E257" s="38">
        <f>' № 8  рп, кцср, квр'!F166</f>
        <v>27934.799999999999</v>
      </c>
      <c r="F257" s="38">
        <f>' № 8  рп, кцср, квр'!G166</f>
        <v>21147.4</v>
      </c>
    </row>
    <row r="258" spans="1:6" ht="46.8" x14ac:dyDescent="0.25">
      <c r="A258" s="242">
        <v>1410200000</v>
      </c>
      <c r="B258" s="240"/>
      <c r="C258" s="241" t="s">
        <v>204</v>
      </c>
      <c r="D258" s="38">
        <f>D262+D259+D265</f>
        <v>59048.2</v>
      </c>
      <c r="E258" s="38">
        <f t="shared" ref="E258:F258" si="128">E262+E259+E265</f>
        <v>58311.600000000006</v>
      </c>
      <c r="F258" s="38">
        <f t="shared" si="128"/>
        <v>48981.7</v>
      </c>
    </row>
    <row r="259" spans="1:6" ht="31.2" x14ac:dyDescent="0.25">
      <c r="A259" s="240">
        <v>1410211050</v>
      </c>
      <c r="B259" s="240"/>
      <c r="C259" s="241" t="s">
        <v>289</v>
      </c>
      <c r="D259" s="38">
        <f>D260</f>
        <v>46381.1</v>
      </c>
      <c r="E259" s="38">
        <f t="shared" ref="E259:F260" si="129">E260</f>
        <v>46649.3</v>
      </c>
      <c r="F259" s="38">
        <f t="shared" si="129"/>
        <v>48981.7</v>
      </c>
    </row>
    <row r="260" spans="1:6" ht="31.2" x14ac:dyDescent="0.25">
      <c r="A260" s="240">
        <v>1410211050</v>
      </c>
      <c r="B260" s="242" t="s">
        <v>69</v>
      </c>
      <c r="C260" s="241" t="s">
        <v>95</v>
      </c>
      <c r="D260" s="38">
        <f>D261</f>
        <v>46381.1</v>
      </c>
      <c r="E260" s="38">
        <f t="shared" si="129"/>
        <v>46649.3</v>
      </c>
      <c r="F260" s="38">
        <f t="shared" si="129"/>
        <v>48981.7</v>
      </c>
    </row>
    <row r="261" spans="1:6" ht="31.2" x14ac:dyDescent="0.25">
      <c r="A261" s="240">
        <v>1410211050</v>
      </c>
      <c r="B261" s="240">
        <v>240</v>
      </c>
      <c r="C261" s="241" t="s">
        <v>254</v>
      </c>
      <c r="D261" s="38">
        <f>' № 8  рп, кцср, квр'!E170</f>
        <v>46381.1</v>
      </c>
      <c r="E261" s="38">
        <f>' № 8  рп, кцср, квр'!F170</f>
        <v>46649.3</v>
      </c>
      <c r="F261" s="38">
        <f>' № 8  рп, кцср, квр'!G170</f>
        <v>48981.7</v>
      </c>
    </row>
    <row r="262" spans="1:6" x14ac:dyDescent="0.25">
      <c r="A262" s="240">
        <v>1410220110</v>
      </c>
      <c r="B262" s="240"/>
      <c r="C262" s="74" t="s">
        <v>276</v>
      </c>
      <c r="D262" s="38">
        <f>D263</f>
        <v>1071.8</v>
      </c>
      <c r="E262" s="38">
        <f t="shared" ref="E262:F263" si="130">E263</f>
        <v>0</v>
      </c>
      <c r="F262" s="38">
        <f t="shared" si="130"/>
        <v>0</v>
      </c>
    </row>
    <row r="263" spans="1:6" ht="31.2" x14ac:dyDescent="0.25">
      <c r="A263" s="240">
        <v>1410220110</v>
      </c>
      <c r="B263" s="242" t="s">
        <v>69</v>
      </c>
      <c r="C263" s="74" t="s">
        <v>95</v>
      </c>
      <c r="D263" s="38">
        <f>D264</f>
        <v>1071.8</v>
      </c>
      <c r="E263" s="38">
        <f t="shared" si="130"/>
        <v>0</v>
      </c>
      <c r="F263" s="38">
        <f t="shared" si="130"/>
        <v>0</v>
      </c>
    </row>
    <row r="264" spans="1:6" ht="31.2" x14ac:dyDescent="0.25">
      <c r="A264" s="240">
        <v>1410220110</v>
      </c>
      <c r="B264" s="240">
        <v>240</v>
      </c>
      <c r="C264" s="74" t="s">
        <v>254</v>
      </c>
      <c r="D264" s="38">
        <f>' № 8  рп, кцср, квр'!E173</f>
        <v>1071.8</v>
      </c>
      <c r="E264" s="38">
        <f>' № 8  рп, кцср, квр'!F173</f>
        <v>0</v>
      </c>
      <c r="F264" s="38">
        <f>' № 8  рп, кцср, квр'!G173</f>
        <v>0</v>
      </c>
    </row>
    <row r="265" spans="1:6" ht="31.2" x14ac:dyDescent="0.25">
      <c r="A265" s="240" t="s">
        <v>313</v>
      </c>
      <c r="B265" s="240"/>
      <c r="C265" s="241" t="s">
        <v>314</v>
      </c>
      <c r="D265" s="38">
        <f>D266</f>
        <v>11595.3</v>
      </c>
      <c r="E265" s="38">
        <f t="shared" ref="E265:F266" si="131">E266</f>
        <v>11662.3</v>
      </c>
      <c r="F265" s="38">
        <f t="shared" si="131"/>
        <v>0</v>
      </c>
    </row>
    <row r="266" spans="1:6" ht="31.2" x14ac:dyDescent="0.25">
      <c r="A266" s="240" t="s">
        <v>313</v>
      </c>
      <c r="B266" s="242" t="s">
        <v>69</v>
      </c>
      <c r="C266" s="241" t="s">
        <v>95</v>
      </c>
      <c r="D266" s="38">
        <f>D267</f>
        <v>11595.3</v>
      </c>
      <c r="E266" s="38">
        <f t="shared" si="131"/>
        <v>11662.3</v>
      </c>
      <c r="F266" s="38">
        <f t="shared" si="131"/>
        <v>0</v>
      </c>
    </row>
    <row r="267" spans="1:6" ht="31.2" x14ac:dyDescent="0.25">
      <c r="A267" s="240" t="s">
        <v>313</v>
      </c>
      <c r="B267" s="240">
        <v>240</v>
      </c>
      <c r="C267" s="241" t="s">
        <v>254</v>
      </c>
      <c r="D267" s="38">
        <f>' № 8  рп, кцср, квр'!E176</f>
        <v>11595.3</v>
      </c>
      <c r="E267" s="38">
        <f>' № 8  рп, кцср, квр'!F176</f>
        <v>11662.3</v>
      </c>
      <c r="F267" s="38">
        <f>' № 8  рп, кцср, квр'!G176</f>
        <v>0</v>
      </c>
    </row>
    <row r="268" spans="1:6" ht="46.8" x14ac:dyDescent="0.25">
      <c r="A268" s="240">
        <v>1410300000</v>
      </c>
      <c r="B268" s="240"/>
      <c r="C268" s="241" t="s">
        <v>278</v>
      </c>
      <c r="D268" s="38">
        <f>D269+D275+D272</f>
        <v>8137.9</v>
      </c>
      <c r="E268" s="38">
        <f t="shared" ref="E268:F268" si="132">E269+E275+E272</f>
        <v>7042.5999999999995</v>
      </c>
      <c r="F268" s="38">
        <f t="shared" si="132"/>
        <v>5592.2</v>
      </c>
    </row>
    <row r="269" spans="1:6" ht="46.8" x14ac:dyDescent="0.25">
      <c r="A269" s="240">
        <v>1410311020</v>
      </c>
      <c r="B269" s="240"/>
      <c r="C269" s="241" t="s">
        <v>290</v>
      </c>
      <c r="D269" s="38">
        <f>D270</f>
        <v>5279.2</v>
      </c>
      <c r="E269" s="38">
        <f t="shared" ref="E269:F270" si="133">E270</f>
        <v>5490.4</v>
      </c>
      <c r="F269" s="38">
        <f t="shared" si="133"/>
        <v>5592.2</v>
      </c>
    </row>
    <row r="270" spans="1:6" ht="31.2" x14ac:dyDescent="0.25">
      <c r="A270" s="240">
        <v>1410311020</v>
      </c>
      <c r="B270" s="242" t="s">
        <v>69</v>
      </c>
      <c r="C270" s="241" t="s">
        <v>95</v>
      </c>
      <c r="D270" s="38">
        <f>D271</f>
        <v>5279.2</v>
      </c>
      <c r="E270" s="38">
        <f t="shared" si="133"/>
        <v>5490.4</v>
      </c>
      <c r="F270" s="38">
        <f t="shared" si="133"/>
        <v>5592.2</v>
      </c>
    </row>
    <row r="271" spans="1:6" ht="31.2" x14ac:dyDescent="0.25">
      <c r="A271" s="240">
        <v>1410311020</v>
      </c>
      <c r="B271" s="240">
        <v>240</v>
      </c>
      <c r="C271" s="241" t="s">
        <v>254</v>
      </c>
      <c r="D271" s="38">
        <f>' № 8  рп, кцср, квр'!E180</f>
        <v>5279.2</v>
      </c>
      <c r="E271" s="38">
        <f>' № 8  рп, кцср, квр'!F180</f>
        <v>5490.4</v>
      </c>
      <c r="F271" s="38">
        <f>' № 8  рп, кцср, квр'!G180</f>
        <v>5592.2</v>
      </c>
    </row>
    <row r="272" spans="1:6" x14ac:dyDescent="0.25">
      <c r="A272" s="240">
        <v>1410320110</v>
      </c>
      <c r="B272" s="240"/>
      <c r="C272" s="74" t="s">
        <v>276</v>
      </c>
      <c r="D272" s="38">
        <f>D273</f>
        <v>14</v>
      </c>
      <c r="E272" s="38">
        <f t="shared" ref="E272:F273" si="134">E273</f>
        <v>0</v>
      </c>
      <c r="F272" s="38">
        <f t="shared" si="134"/>
        <v>0</v>
      </c>
    </row>
    <row r="273" spans="1:6" ht="31.2" x14ac:dyDescent="0.25">
      <c r="A273" s="240">
        <v>1410320110</v>
      </c>
      <c r="B273" s="242" t="s">
        <v>69</v>
      </c>
      <c r="C273" s="74" t="s">
        <v>95</v>
      </c>
      <c r="D273" s="38">
        <f>D274</f>
        <v>14</v>
      </c>
      <c r="E273" s="38">
        <f t="shared" si="134"/>
        <v>0</v>
      </c>
      <c r="F273" s="38">
        <f t="shared" si="134"/>
        <v>0</v>
      </c>
    </row>
    <row r="274" spans="1:6" ht="31.2" x14ac:dyDescent="0.25">
      <c r="A274" s="240">
        <v>1410320110</v>
      </c>
      <c r="B274" s="240">
        <v>240</v>
      </c>
      <c r="C274" s="74" t="s">
        <v>254</v>
      </c>
      <c r="D274" s="38">
        <f>' № 8  рп, кцср, квр'!E183</f>
        <v>14</v>
      </c>
      <c r="E274" s="38">
        <f>' № 8  рп, кцср, квр'!F183</f>
        <v>0</v>
      </c>
      <c r="F274" s="38">
        <f>' № 8  рп, кцср, квр'!G183</f>
        <v>0</v>
      </c>
    </row>
    <row r="275" spans="1:6" ht="46.8" x14ac:dyDescent="0.25">
      <c r="A275" s="240" t="s">
        <v>315</v>
      </c>
      <c r="B275" s="240"/>
      <c r="C275" s="241" t="s">
        <v>316</v>
      </c>
      <c r="D275" s="38">
        <f>D276</f>
        <v>2844.7</v>
      </c>
      <c r="E275" s="38">
        <f t="shared" ref="E275:F276" si="135">E276</f>
        <v>1552.2</v>
      </c>
      <c r="F275" s="38">
        <f t="shared" si="135"/>
        <v>0</v>
      </c>
    </row>
    <row r="276" spans="1:6" ht="31.2" x14ac:dyDescent="0.25">
      <c r="A276" s="240" t="s">
        <v>315</v>
      </c>
      <c r="B276" s="242" t="s">
        <v>69</v>
      </c>
      <c r="C276" s="241" t="s">
        <v>95</v>
      </c>
      <c r="D276" s="38">
        <f>D277</f>
        <v>2844.7</v>
      </c>
      <c r="E276" s="38">
        <f t="shared" si="135"/>
        <v>1552.2</v>
      </c>
      <c r="F276" s="38">
        <f t="shared" si="135"/>
        <v>0</v>
      </c>
    </row>
    <row r="277" spans="1:6" ht="31.2" x14ac:dyDescent="0.25">
      <c r="A277" s="240" t="s">
        <v>315</v>
      </c>
      <c r="B277" s="240">
        <v>240</v>
      </c>
      <c r="C277" s="241" t="s">
        <v>254</v>
      </c>
      <c r="D277" s="38">
        <f>' № 8  рп, кцср, квр'!E186</f>
        <v>2844.7</v>
      </c>
      <c r="E277" s="38">
        <f>' № 8  рп, кцср, квр'!F186</f>
        <v>1552.2</v>
      </c>
      <c r="F277" s="38">
        <f>' № 8  рп, кцср, квр'!G186</f>
        <v>0</v>
      </c>
    </row>
    <row r="278" spans="1:6" x14ac:dyDescent="0.25">
      <c r="A278" s="242">
        <v>1420000000</v>
      </c>
      <c r="B278" s="240"/>
      <c r="C278" s="241" t="s">
        <v>130</v>
      </c>
      <c r="D278" s="38">
        <f>D279+D283</f>
        <v>6665.1</v>
      </c>
      <c r="E278" s="38">
        <f t="shared" ref="E278:F278" si="136">E279+E283</f>
        <v>6665.1</v>
      </c>
      <c r="F278" s="38">
        <f t="shared" si="136"/>
        <v>6659</v>
      </c>
    </row>
    <row r="279" spans="1:6" ht="31.2" x14ac:dyDescent="0.25">
      <c r="A279" s="242">
        <v>1420100000</v>
      </c>
      <c r="B279" s="240"/>
      <c r="C279" s="241" t="s">
        <v>205</v>
      </c>
      <c r="D279" s="38">
        <f>D280</f>
        <v>3500</v>
      </c>
      <c r="E279" s="38">
        <f t="shared" ref="E279:F279" si="137">E280</f>
        <v>3500</v>
      </c>
      <c r="F279" s="38">
        <f t="shared" si="137"/>
        <v>3500</v>
      </c>
    </row>
    <row r="280" spans="1:6" x14ac:dyDescent="0.25">
      <c r="A280" s="240">
        <v>1420120120</v>
      </c>
      <c r="B280" s="240"/>
      <c r="C280" s="241" t="s">
        <v>131</v>
      </c>
      <c r="D280" s="38">
        <f>D281</f>
        <v>3500</v>
      </c>
      <c r="E280" s="38">
        <f t="shared" ref="E280:F281" si="138">E281</f>
        <v>3500</v>
      </c>
      <c r="F280" s="38">
        <f t="shared" si="138"/>
        <v>3500</v>
      </c>
    </row>
    <row r="281" spans="1:6" ht="31.2" x14ac:dyDescent="0.25">
      <c r="A281" s="240">
        <v>1420120120</v>
      </c>
      <c r="B281" s="242" t="s">
        <v>69</v>
      </c>
      <c r="C281" s="241" t="s">
        <v>95</v>
      </c>
      <c r="D281" s="38">
        <f>D282</f>
        <v>3500</v>
      </c>
      <c r="E281" s="38">
        <f t="shared" si="138"/>
        <v>3500</v>
      </c>
      <c r="F281" s="38">
        <f t="shared" si="138"/>
        <v>3500</v>
      </c>
    </row>
    <row r="282" spans="1:6" ht="31.2" x14ac:dyDescent="0.25">
      <c r="A282" s="240">
        <v>1420120120</v>
      </c>
      <c r="B282" s="240">
        <v>240</v>
      </c>
      <c r="C282" s="241" t="s">
        <v>254</v>
      </c>
      <c r="D282" s="38">
        <f>' № 8  рп, кцср, квр'!E191</f>
        <v>3500</v>
      </c>
      <c r="E282" s="38">
        <f>' № 8  рп, кцср, квр'!F191</f>
        <v>3500</v>
      </c>
      <c r="F282" s="38">
        <f>' № 8  рп, кцср, квр'!G191</f>
        <v>3500</v>
      </c>
    </row>
    <row r="283" spans="1:6" ht="46.8" x14ac:dyDescent="0.25">
      <c r="A283" s="240" t="s">
        <v>291</v>
      </c>
      <c r="B283" s="240"/>
      <c r="C283" s="241" t="s">
        <v>292</v>
      </c>
      <c r="D283" s="38">
        <f>D284+D287</f>
        <v>3165.1</v>
      </c>
      <c r="E283" s="38">
        <f t="shared" ref="E283:F283" si="139">E284+E287</f>
        <v>3165.1</v>
      </c>
      <c r="F283" s="38">
        <f t="shared" si="139"/>
        <v>3159</v>
      </c>
    </row>
    <row r="284" spans="1:6" ht="46.8" x14ac:dyDescent="0.25">
      <c r="A284" s="240" t="s">
        <v>293</v>
      </c>
      <c r="B284" s="240"/>
      <c r="C284" s="241" t="s">
        <v>294</v>
      </c>
      <c r="D284" s="38">
        <f>D285</f>
        <v>2532.1</v>
      </c>
      <c r="E284" s="38">
        <f t="shared" ref="E284:F285" si="140">E285</f>
        <v>2532.1</v>
      </c>
      <c r="F284" s="38">
        <f t="shared" si="140"/>
        <v>2526</v>
      </c>
    </row>
    <row r="285" spans="1:6" ht="31.2" x14ac:dyDescent="0.25">
      <c r="A285" s="240" t="s">
        <v>293</v>
      </c>
      <c r="B285" s="242" t="s">
        <v>69</v>
      </c>
      <c r="C285" s="241" t="s">
        <v>95</v>
      </c>
      <c r="D285" s="38">
        <f>D286</f>
        <v>2532.1</v>
      </c>
      <c r="E285" s="38">
        <f t="shared" si="140"/>
        <v>2532.1</v>
      </c>
      <c r="F285" s="38">
        <f t="shared" si="140"/>
        <v>2526</v>
      </c>
    </row>
    <row r="286" spans="1:6" ht="31.2" x14ac:dyDescent="0.25">
      <c r="A286" s="240" t="s">
        <v>293</v>
      </c>
      <c r="B286" s="240">
        <v>240</v>
      </c>
      <c r="C286" s="241" t="s">
        <v>254</v>
      </c>
      <c r="D286" s="38">
        <f>' № 8  рп, кцср, квр'!E195</f>
        <v>2532.1</v>
      </c>
      <c r="E286" s="38">
        <f>' № 8  рп, кцср, квр'!F195</f>
        <v>2532.1</v>
      </c>
      <c r="F286" s="38">
        <f>' № 8  рп, кцср, квр'!G195</f>
        <v>2526</v>
      </c>
    </row>
    <row r="287" spans="1:6" ht="46.8" x14ac:dyDescent="0.25">
      <c r="A287" s="240" t="s">
        <v>281</v>
      </c>
      <c r="B287" s="240"/>
      <c r="C287" s="241" t="s">
        <v>277</v>
      </c>
      <c r="D287" s="38">
        <f>D288</f>
        <v>633</v>
      </c>
      <c r="E287" s="38">
        <f t="shared" ref="E287:F288" si="141">E288</f>
        <v>633</v>
      </c>
      <c r="F287" s="38">
        <f t="shared" si="141"/>
        <v>633</v>
      </c>
    </row>
    <row r="288" spans="1:6" ht="31.2" x14ac:dyDescent="0.25">
      <c r="A288" s="240" t="s">
        <v>281</v>
      </c>
      <c r="B288" s="242" t="s">
        <v>69</v>
      </c>
      <c r="C288" s="241" t="s">
        <v>95</v>
      </c>
      <c r="D288" s="38">
        <f>D289</f>
        <v>633</v>
      </c>
      <c r="E288" s="38">
        <f t="shared" si="141"/>
        <v>633</v>
      </c>
      <c r="F288" s="38">
        <f t="shared" si="141"/>
        <v>633</v>
      </c>
    </row>
    <row r="289" spans="1:6" ht="31.2" x14ac:dyDescent="0.25">
      <c r="A289" s="240" t="s">
        <v>281</v>
      </c>
      <c r="B289" s="240">
        <v>240</v>
      </c>
      <c r="C289" s="241" t="s">
        <v>254</v>
      </c>
      <c r="D289" s="38">
        <f>' № 8  рп, кцср, квр'!E198</f>
        <v>633</v>
      </c>
      <c r="E289" s="38">
        <f>' № 8  рп, кцср, квр'!F198</f>
        <v>633</v>
      </c>
      <c r="F289" s="38">
        <f>' № 8  рп, кцср, квр'!G198</f>
        <v>633</v>
      </c>
    </row>
    <row r="290" spans="1:6" x14ac:dyDescent="0.25">
      <c r="A290" s="242">
        <v>1430000000</v>
      </c>
      <c r="B290" s="240"/>
      <c r="C290" s="8" t="s">
        <v>285</v>
      </c>
      <c r="D290" s="38">
        <f>D291</f>
        <v>1740.7</v>
      </c>
      <c r="E290" s="38">
        <f t="shared" ref="E290:F290" si="142">E291</f>
        <v>0</v>
      </c>
      <c r="F290" s="38">
        <f t="shared" si="142"/>
        <v>0</v>
      </c>
    </row>
    <row r="291" spans="1:6" ht="31.2" x14ac:dyDescent="0.25">
      <c r="A291" s="240">
        <v>1430100000</v>
      </c>
      <c r="B291" s="240"/>
      <c r="C291" s="8" t="s">
        <v>286</v>
      </c>
      <c r="D291" s="38">
        <f>D292</f>
        <v>1740.7</v>
      </c>
      <c r="E291" s="38">
        <f t="shared" ref="E291:F291" si="143">E292</f>
        <v>0</v>
      </c>
      <c r="F291" s="38">
        <f t="shared" si="143"/>
        <v>0</v>
      </c>
    </row>
    <row r="292" spans="1:6" ht="31.2" x14ac:dyDescent="0.25">
      <c r="A292" s="240" t="s">
        <v>422</v>
      </c>
      <c r="B292" s="240"/>
      <c r="C292" s="51" t="s">
        <v>423</v>
      </c>
      <c r="D292" s="38">
        <f>D293</f>
        <v>1740.7</v>
      </c>
      <c r="E292" s="38">
        <f t="shared" ref="E292:F293" si="144">E293</f>
        <v>0</v>
      </c>
      <c r="F292" s="38">
        <f t="shared" si="144"/>
        <v>0</v>
      </c>
    </row>
    <row r="293" spans="1:6" ht="31.2" x14ac:dyDescent="0.25">
      <c r="A293" s="240" t="s">
        <v>422</v>
      </c>
      <c r="B293" s="242" t="s">
        <v>72</v>
      </c>
      <c r="C293" s="74" t="s">
        <v>96</v>
      </c>
      <c r="D293" s="38">
        <f>D294</f>
        <v>1740.7</v>
      </c>
      <c r="E293" s="38">
        <f t="shared" si="144"/>
        <v>0</v>
      </c>
      <c r="F293" s="38">
        <f t="shared" si="144"/>
        <v>0</v>
      </c>
    </row>
    <row r="294" spans="1:6" x14ac:dyDescent="0.25">
      <c r="A294" s="240" t="s">
        <v>422</v>
      </c>
      <c r="B294" s="242" t="s">
        <v>122</v>
      </c>
      <c r="C294" s="74" t="s">
        <v>123</v>
      </c>
      <c r="D294" s="38">
        <f>' № 8  рп, кцср, квр'!E225</f>
        <v>1740.7</v>
      </c>
      <c r="E294" s="38">
        <f>' № 8  рп, кцср, квр'!F225</f>
        <v>0</v>
      </c>
      <c r="F294" s="38">
        <f>' № 8  рп, кцср, квр'!G225</f>
        <v>0</v>
      </c>
    </row>
    <row r="295" spans="1:6" ht="31.2" x14ac:dyDescent="0.25">
      <c r="A295" s="29">
        <v>1500000000</v>
      </c>
      <c r="B295" s="16"/>
      <c r="C295" s="58" t="s">
        <v>196</v>
      </c>
      <c r="D295" s="37">
        <f>D296+D305</f>
        <v>18979.900000000001</v>
      </c>
      <c r="E295" s="37">
        <f t="shared" ref="E295:F295" si="145">E296+E305</f>
        <v>18979.900000000001</v>
      </c>
      <c r="F295" s="37">
        <f t="shared" si="145"/>
        <v>18979.900000000001</v>
      </c>
    </row>
    <row r="296" spans="1:6" x14ac:dyDescent="0.25">
      <c r="A296" s="240">
        <v>1510000000</v>
      </c>
      <c r="B296" s="240"/>
      <c r="C296" s="241" t="s">
        <v>167</v>
      </c>
      <c r="D296" s="38">
        <f>D297+D301</f>
        <v>8034.7</v>
      </c>
      <c r="E296" s="38">
        <f>E297+E301</f>
        <v>8034.7</v>
      </c>
      <c r="F296" s="38">
        <f>F297+F301</f>
        <v>8034.7</v>
      </c>
    </row>
    <row r="297" spans="1:6" ht="46.8" x14ac:dyDescent="0.25">
      <c r="A297" s="240">
        <v>1510100000</v>
      </c>
      <c r="B297" s="240"/>
      <c r="C297" s="241" t="s">
        <v>199</v>
      </c>
      <c r="D297" s="38">
        <f>D298</f>
        <v>7924.2</v>
      </c>
      <c r="E297" s="38">
        <f t="shared" ref="E297:F297" si="146">E298</f>
        <v>7924.2</v>
      </c>
      <c r="F297" s="38">
        <f t="shared" si="146"/>
        <v>7924.2</v>
      </c>
    </row>
    <row r="298" spans="1:6" ht="31.2" x14ac:dyDescent="0.25">
      <c r="A298" s="240">
        <v>1510120010</v>
      </c>
      <c r="B298" s="240"/>
      <c r="C298" s="241" t="s">
        <v>126</v>
      </c>
      <c r="D298" s="38">
        <f>D299</f>
        <v>7924.2</v>
      </c>
      <c r="E298" s="38">
        <f t="shared" ref="E298:F299" si="147">E299</f>
        <v>7924.2</v>
      </c>
      <c r="F298" s="38">
        <f t="shared" si="147"/>
        <v>7924.2</v>
      </c>
    </row>
    <row r="299" spans="1:6" ht="31.2" x14ac:dyDescent="0.25">
      <c r="A299" s="240">
        <v>1510120010</v>
      </c>
      <c r="B299" s="240">
        <v>600</v>
      </c>
      <c r="C299" s="241" t="s">
        <v>83</v>
      </c>
      <c r="D299" s="38">
        <f>D300</f>
        <v>7924.2</v>
      </c>
      <c r="E299" s="38">
        <f t="shared" si="147"/>
        <v>7924.2</v>
      </c>
      <c r="F299" s="38">
        <f t="shared" si="147"/>
        <v>7924.2</v>
      </c>
    </row>
    <row r="300" spans="1:6" x14ac:dyDescent="0.25">
      <c r="A300" s="240">
        <v>1510120010</v>
      </c>
      <c r="B300" s="240">
        <v>610</v>
      </c>
      <c r="C300" s="241" t="s">
        <v>106</v>
      </c>
      <c r="D300" s="38">
        <f>' № 8  рп, кцср, квр'!E151</f>
        <v>7924.2</v>
      </c>
      <c r="E300" s="38">
        <f>' № 8  рп, кцср, квр'!F151</f>
        <v>7924.2</v>
      </c>
      <c r="F300" s="38">
        <f>' № 8  рп, кцср, квр'!G151</f>
        <v>7924.2</v>
      </c>
    </row>
    <row r="301" spans="1:6" ht="46.8" x14ac:dyDescent="0.25">
      <c r="A301" s="240">
        <v>1510200000</v>
      </c>
      <c r="B301" s="240"/>
      <c r="C301" s="241" t="s">
        <v>197</v>
      </c>
      <c r="D301" s="38">
        <f>D302</f>
        <v>110.5</v>
      </c>
      <c r="E301" s="38">
        <f t="shared" ref="E301:F303" si="148">E302</f>
        <v>110.5</v>
      </c>
      <c r="F301" s="38">
        <f t="shared" si="148"/>
        <v>110.5</v>
      </c>
    </row>
    <row r="302" spans="1:6" ht="31.2" x14ac:dyDescent="0.25">
      <c r="A302" s="240">
        <v>1510220170</v>
      </c>
      <c r="B302" s="240"/>
      <c r="C302" s="241" t="s">
        <v>198</v>
      </c>
      <c r="D302" s="38">
        <f>D303</f>
        <v>110.5</v>
      </c>
      <c r="E302" s="38">
        <f t="shared" si="148"/>
        <v>110.5</v>
      </c>
      <c r="F302" s="38">
        <f t="shared" si="148"/>
        <v>110.5</v>
      </c>
    </row>
    <row r="303" spans="1:6" x14ac:dyDescent="0.25">
      <c r="A303" s="240">
        <v>1510220170</v>
      </c>
      <c r="B303" s="242" t="s">
        <v>73</v>
      </c>
      <c r="C303" s="241" t="s">
        <v>74</v>
      </c>
      <c r="D303" s="38">
        <f>D304</f>
        <v>110.5</v>
      </c>
      <c r="E303" s="38">
        <f t="shared" si="148"/>
        <v>110.5</v>
      </c>
      <c r="F303" s="38">
        <f t="shared" si="148"/>
        <v>110.5</v>
      </c>
    </row>
    <row r="304" spans="1:6" x14ac:dyDescent="0.25">
      <c r="A304" s="240">
        <v>1510220170</v>
      </c>
      <c r="B304" s="1" t="s">
        <v>169</v>
      </c>
      <c r="C304" s="60" t="s">
        <v>168</v>
      </c>
      <c r="D304" s="38">
        <f>'№ 7 ведом'!F67</f>
        <v>110.5</v>
      </c>
      <c r="E304" s="38">
        <f>'№ 7 ведом'!G67</f>
        <v>110.5</v>
      </c>
      <c r="F304" s="38">
        <f>'№ 7 ведом'!H67</f>
        <v>110.5</v>
      </c>
    </row>
    <row r="305" spans="1:6" ht="16.5" customHeight="1" x14ac:dyDescent="0.25">
      <c r="A305" s="242">
        <v>1520000000</v>
      </c>
      <c r="B305" s="240"/>
      <c r="C305" s="74" t="s">
        <v>304</v>
      </c>
      <c r="D305" s="38">
        <f>D306</f>
        <v>10945.2</v>
      </c>
      <c r="E305" s="38">
        <f t="shared" ref="E305:F305" si="149">E306</f>
        <v>10945.2</v>
      </c>
      <c r="F305" s="38">
        <f t="shared" si="149"/>
        <v>10945.2</v>
      </c>
    </row>
    <row r="306" spans="1:6" ht="46.8" x14ac:dyDescent="0.25">
      <c r="A306" s="242">
        <v>1520300000</v>
      </c>
      <c r="B306" s="240"/>
      <c r="C306" s="241" t="s">
        <v>427</v>
      </c>
      <c r="D306" s="38">
        <f>D307</f>
        <v>10945.2</v>
      </c>
      <c r="E306" s="38">
        <f t="shared" ref="E306:F308" si="150">E307</f>
        <v>10945.2</v>
      </c>
      <c r="F306" s="38">
        <f t="shared" si="150"/>
        <v>10945.2</v>
      </c>
    </row>
    <row r="307" spans="1:6" x14ac:dyDescent="0.25">
      <c r="A307" s="242">
        <v>1520320200</v>
      </c>
      <c r="B307" s="240"/>
      <c r="C307" s="74" t="s">
        <v>428</v>
      </c>
      <c r="D307" s="38">
        <f>D308</f>
        <v>10945.2</v>
      </c>
      <c r="E307" s="38">
        <f t="shared" si="150"/>
        <v>10945.2</v>
      </c>
      <c r="F307" s="38">
        <f t="shared" si="150"/>
        <v>10945.2</v>
      </c>
    </row>
    <row r="308" spans="1:6" ht="31.2" x14ac:dyDescent="0.25">
      <c r="A308" s="242">
        <v>1520320200</v>
      </c>
      <c r="B308" s="242" t="s">
        <v>97</v>
      </c>
      <c r="C308" s="74" t="s">
        <v>98</v>
      </c>
      <c r="D308" s="38">
        <f>D309</f>
        <v>10945.2</v>
      </c>
      <c r="E308" s="38">
        <f t="shared" si="150"/>
        <v>10945.2</v>
      </c>
      <c r="F308" s="38">
        <f t="shared" si="150"/>
        <v>10945.2</v>
      </c>
    </row>
    <row r="309" spans="1:6" x14ac:dyDescent="0.25">
      <c r="A309" s="242">
        <v>1520320200</v>
      </c>
      <c r="B309" s="240">
        <v>610</v>
      </c>
      <c r="C309" s="74" t="s">
        <v>106</v>
      </c>
      <c r="D309" s="38">
        <f>' № 8  рп, кцср, квр'!E346+' № 8  рп, кцср, квр'!E453+' № 8  рп, кцср, квр'!E548+' № 8  рп, кцср, квр'!E286+' № 8  рп, кцср, квр'!E327</f>
        <v>10945.2</v>
      </c>
      <c r="E309" s="38">
        <f>' № 8  рп, кцср, квр'!F346+' № 8  рп, кцср, квр'!F453+' № 8  рп, кцср, квр'!F548+' № 8  рп, кцср, квр'!F286+' № 8  рп, кцср, квр'!F327</f>
        <v>10945.2</v>
      </c>
      <c r="F309" s="38">
        <f>' № 8  рп, кцср, квр'!G346+' № 8  рп, кцср, квр'!G453+' № 8  рп, кцср, квр'!G548+' № 8  рп, кцср, квр'!G286+' № 8  рп, кцср, квр'!G327</f>
        <v>10945.2</v>
      </c>
    </row>
    <row r="310" spans="1:6" ht="46.8" x14ac:dyDescent="0.25">
      <c r="A310" s="29">
        <v>1600000000</v>
      </c>
      <c r="B310" s="242"/>
      <c r="C310" s="58" t="s">
        <v>116</v>
      </c>
      <c r="D310" s="37">
        <f>D311+D323+D344+D356</f>
        <v>44349</v>
      </c>
      <c r="E310" s="37">
        <f>E311+E323+E344+E356</f>
        <v>106703.6</v>
      </c>
      <c r="F310" s="37">
        <f>F311+F323+F344+F356</f>
        <v>103954.8</v>
      </c>
    </row>
    <row r="311" spans="1:6" ht="31.2" x14ac:dyDescent="0.25">
      <c r="A311" s="242">
        <v>1610000000</v>
      </c>
      <c r="B311" s="240"/>
      <c r="C311" s="241" t="s">
        <v>232</v>
      </c>
      <c r="D311" s="38">
        <f>D312+D316</f>
        <v>32044.5</v>
      </c>
      <c r="E311" s="38">
        <f t="shared" ref="E311:F311" si="151">E312+E316</f>
        <v>95410.200000000012</v>
      </c>
      <c r="F311" s="38">
        <f t="shared" si="151"/>
        <v>95410.200000000012</v>
      </c>
    </row>
    <row r="312" spans="1:6" ht="31.2" x14ac:dyDescent="0.25">
      <c r="A312" s="242">
        <v>1610500000</v>
      </c>
      <c r="B312" s="240"/>
      <c r="C312" s="241" t="s">
        <v>420</v>
      </c>
      <c r="D312" s="38">
        <f>D313</f>
        <v>240.5</v>
      </c>
      <c r="E312" s="38">
        <f t="shared" ref="E312:F314" si="152">E313</f>
        <v>0</v>
      </c>
      <c r="F312" s="38">
        <f t="shared" si="152"/>
        <v>0</v>
      </c>
    </row>
    <row r="313" spans="1:6" x14ac:dyDescent="0.25">
      <c r="A313" s="242">
        <v>1610520400</v>
      </c>
      <c r="B313" s="240"/>
      <c r="C313" s="241" t="s">
        <v>421</v>
      </c>
      <c r="D313" s="38">
        <f>D314</f>
        <v>240.5</v>
      </c>
      <c r="E313" s="38">
        <f t="shared" si="152"/>
        <v>0</v>
      </c>
      <c r="F313" s="38">
        <f t="shared" si="152"/>
        <v>0</v>
      </c>
    </row>
    <row r="314" spans="1:6" ht="31.2" x14ac:dyDescent="0.25">
      <c r="A314" s="242">
        <v>1610520400</v>
      </c>
      <c r="B314" s="242" t="s">
        <v>97</v>
      </c>
      <c r="C314" s="241" t="s">
        <v>98</v>
      </c>
      <c r="D314" s="38">
        <f>D315</f>
        <v>240.5</v>
      </c>
      <c r="E314" s="38">
        <f t="shared" si="152"/>
        <v>0</v>
      </c>
      <c r="F314" s="38">
        <f t="shared" si="152"/>
        <v>0</v>
      </c>
    </row>
    <row r="315" spans="1:6" x14ac:dyDescent="0.25">
      <c r="A315" s="242">
        <v>1610520400</v>
      </c>
      <c r="B315" s="240">
        <v>610</v>
      </c>
      <c r="C315" s="241" t="s">
        <v>106</v>
      </c>
      <c r="D315" s="38">
        <f>'№ 7 ведом'!F171</f>
        <v>240.5</v>
      </c>
      <c r="E315" s="38">
        <f>'№ 7 ведом'!G171</f>
        <v>0</v>
      </c>
      <c r="F315" s="38">
        <f>'№ 7 ведом'!H171</f>
        <v>0</v>
      </c>
    </row>
    <row r="316" spans="1:6" ht="31.2" x14ac:dyDescent="0.25">
      <c r="A316" s="240">
        <v>1610400000</v>
      </c>
      <c r="B316" s="242"/>
      <c r="C316" s="74" t="s">
        <v>305</v>
      </c>
      <c r="D316" s="38">
        <f>D320+D317</f>
        <v>31804</v>
      </c>
      <c r="E316" s="38">
        <f t="shared" ref="E316:F316" si="153">E320+E317</f>
        <v>95410.200000000012</v>
      </c>
      <c r="F316" s="38">
        <f t="shared" si="153"/>
        <v>95410.200000000012</v>
      </c>
    </row>
    <row r="317" spans="1:6" ht="31.2" x14ac:dyDescent="0.25">
      <c r="A317" s="240">
        <v>1610411210</v>
      </c>
      <c r="B317" s="242"/>
      <c r="C317" s="74" t="s">
        <v>308</v>
      </c>
      <c r="D317" s="38">
        <f>D318</f>
        <v>31486</v>
      </c>
      <c r="E317" s="38">
        <f t="shared" ref="E317:F318" si="154">E318</f>
        <v>94456.1</v>
      </c>
      <c r="F317" s="38">
        <f t="shared" si="154"/>
        <v>94456.1</v>
      </c>
    </row>
    <row r="318" spans="1:6" ht="31.2" x14ac:dyDescent="0.25">
      <c r="A318" s="240">
        <v>1610411210</v>
      </c>
      <c r="B318" s="242" t="s">
        <v>72</v>
      </c>
      <c r="C318" s="74" t="s">
        <v>96</v>
      </c>
      <c r="D318" s="38">
        <f>D319</f>
        <v>31486</v>
      </c>
      <c r="E318" s="38">
        <f t="shared" si="154"/>
        <v>94456.1</v>
      </c>
      <c r="F318" s="38">
        <f t="shared" si="154"/>
        <v>94456.1</v>
      </c>
    </row>
    <row r="319" spans="1:6" x14ac:dyDescent="0.25">
      <c r="A319" s="240">
        <v>1610411210</v>
      </c>
      <c r="B319" s="242" t="s">
        <v>122</v>
      </c>
      <c r="C319" s="74" t="s">
        <v>123</v>
      </c>
      <c r="D319" s="38">
        <f>' № 8  рп, кцср, квр'!E231</f>
        <v>31486</v>
      </c>
      <c r="E319" s="38">
        <f>' № 8  рп, кцср, квр'!F231</f>
        <v>94456.1</v>
      </c>
      <c r="F319" s="38">
        <f>' № 8  рп, кцср, квр'!G231</f>
        <v>94456.1</v>
      </c>
    </row>
    <row r="320" spans="1:6" ht="31.2" x14ac:dyDescent="0.25">
      <c r="A320" s="240" t="s">
        <v>306</v>
      </c>
      <c r="B320" s="242"/>
      <c r="C320" s="74" t="s">
        <v>307</v>
      </c>
      <c r="D320" s="38">
        <f>D321</f>
        <v>318</v>
      </c>
      <c r="E320" s="38">
        <f t="shared" ref="E320:F321" si="155">E321</f>
        <v>954.1</v>
      </c>
      <c r="F320" s="38">
        <f t="shared" si="155"/>
        <v>954.1</v>
      </c>
    </row>
    <row r="321" spans="1:6" ht="31.2" x14ac:dyDescent="0.25">
      <c r="A321" s="240" t="s">
        <v>306</v>
      </c>
      <c r="B321" s="242" t="s">
        <v>72</v>
      </c>
      <c r="C321" s="74" t="s">
        <v>96</v>
      </c>
      <c r="D321" s="38">
        <f>D322</f>
        <v>318</v>
      </c>
      <c r="E321" s="38">
        <f t="shared" si="155"/>
        <v>954.1</v>
      </c>
      <c r="F321" s="38">
        <f t="shared" si="155"/>
        <v>954.1</v>
      </c>
    </row>
    <row r="322" spans="1:6" x14ac:dyDescent="0.25">
      <c r="A322" s="240" t="s">
        <v>306</v>
      </c>
      <c r="B322" s="242" t="s">
        <v>122</v>
      </c>
      <c r="C322" s="74" t="s">
        <v>123</v>
      </c>
      <c r="D322" s="38">
        <f>' № 8  рп, кцср, квр'!E234</f>
        <v>318</v>
      </c>
      <c r="E322" s="38">
        <f>' № 8  рп, кцср, квр'!F234</f>
        <v>954.1</v>
      </c>
      <c r="F322" s="38">
        <f>' № 8  рп, кцср, квр'!G234</f>
        <v>954.1</v>
      </c>
    </row>
    <row r="323" spans="1:6" ht="31.2" x14ac:dyDescent="0.25">
      <c r="A323" s="242">
        <v>1620000000</v>
      </c>
      <c r="B323" s="242"/>
      <c r="C323" s="241" t="s">
        <v>109</v>
      </c>
      <c r="D323" s="38">
        <f>D324+D337</f>
        <v>9813.5</v>
      </c>
      <c r="E323" s="38">
        <f>E324+E337</f>
        <v>9217.2000000000007</v>
      </c>
      <c r="F323" s="38">
        <f>F324+F337</f>
        <v>6468.4000000000005</v>
      </c>
    </row>
    <row r="324" spans="1:6" x14ac:dyDescent="0.25">
      <c r="A324" s="242">
        <v>1620100000</v>
      </c>
      <c r="B324" s="242"/>
      <c r="C324" s="241" t="s">
        <v>110</v>
      </c>
      <c r="D324" s="38">
        <f>D325+D328+D331+D334</f>
        <v>4919.6000000000004</v>
      </c>
      <c r="E324" s="38">
        <f>E325+E328+E331+E334</f>
        <v>4919.6000000000004</v>
      </c>
      <c r="F324" s="38">
        <f>F325+F328+F331+F334</f>
        <v>4319.6000000000004</v>
      </c>
    </row>
    <row r="325" spans="1:6" x14ac:dyDescent="0.25">
      <c r="A325" s="242">
        <v>1620120210</v>
      </c>
      <c r="B325" s="19"/>
      <c r="C325" s="241" t="s">
        <v>111</v>
      </c>
      <c r="D325" s="38">
        <f>D326</f>
        <v>2272.1999999999998</v>
      </c>
      <c r="E325" s="38">
        <f t="shared" ref="E325:F326" si="156">E326</f>
        <v>2328.5</v>
      </c>
      <c r="F325" s="38">
        <f t="shared" si="156"/>
        <v>2375.1999999999998</v>
      </c>
    </row>
    <row r="326" spans="1:6" ht="31.2" x14ac:dyDescent="0.25">
      <c r="A326" s="242">
        <v>1620120210</v>
      </c>
      <c r="B326" s="242" t="s">
        <v>69</v>
      </c>
      <c r="C326" s="241" t="s">
        <v>95</v>
      </c>
      <c r="D326" s="38">
        <f>D327</f>
        <v>2272.1999999999998</v>
      </c>
      <c r="E326" s="38">
        <f t="shared" si="156"/>
        <v>2328.5</v>
      </c>
      <c r="F326" s="38">
        <f t="shared" si="156"/>
        <v>2375.1999999999998</v>
      </c>
    </row>
    <row r="327" spans="1:6" ht="31.2" x14ac:dyDescent="0.25">
      <c r="A327" s="242">
        <v>1620120210</v>
      </c>
      <c r="B327" s="240">
        <v>240</v>
      </c>
      <c r="C327" s="241" t="s">
        <v>254</v>
      </c>
      <c r="D327" s="38">
        <f>' № 8  рп, кцср, квр'!E96</f>
        <v>2272.1999999999998</v>
      </c>
      <c r="E327" s="38">
        <f>' № 8  рп, кцср, квр'!F96</f>
        <v>2328.5</v>
      </c>
      <c r="F327" s="38">
        <f>' № 8  рп, кцср, квр'!G96</f>
        <v>2375.1999999999998</v>
      </c>
    </row>
    <row r="328" spans="1:6" ht="31.2" x14ac:dyDescent="0.25">
      <c r="A328" s="242">
        <v>1620120220</v>
      </c>
      <c r="B328" s="240"/>
      <c r="C328" s="241" t="s">
        <v>108</v>
      </c>
      <c r="D328" s="38">
        <f>D329</f>
        <v>126</v>
      </c>
      <c r="E328" s="38">
        <f t="shared" ref="E328:F328" si="157">E329</f>
        <v>126</v>
      </c>
      <c r="F328" s="38">
        <f t="shared" si="157"/>
        <v>126</v>
      </c>
    </row>
    <row r="329" spans="1:6" ht="31.2" x14ac:dyDescent="0.25">
      <c r="A329" s="242">
        <v>1620120220</v>
      </c>
      <c r="B329" s="242" t="s">
        <v>69</v>
      </c>
      <c r="C329" s="241" t="s">
        <v>95</v>
      </c>
      <c r="D329" s="38">
        <f>D330</f>
        <v>126</v>
      </c>
      <c r="E329" s="38">
        <f t="shared" ref="E329:F329" si="158">E330</f>
        <v>126</v>
      </c>
      <c r="F329" s="38">
        <f t="shared" si="158"/>
        <v>126</v>
      </c>
    </row>
    <row r="330" spans="1:6" ht="31.2" x14ac:dyDescent="0.25">
      <c r="A330" s="242">
        <v>1620120220</v>
      </c>
      <c r="B330" s="240">
        <v>240</v>
      </c>
      <c r="C330" s="241" t="s">
        <v>254</v>
      </c>
      <c r="D330" s="38">
        <f>' № 8  рп, кцср, квр'!E99</f>
        <v>126</v>
      </c>
      <c r="E330" s="38">
        <f>' № 8  рп, кцср, квр'!F99</f>
        <v>126</v>
      </c>
      <c r="F330" s="38">
        <f>' № 8  рп, кцср, квр'!G99</f>
        <v>126</v>
      </c>
    </row>
    <row r="331" spans="1:6" ht="46.8" x14ac:dyDescent="0.25">
      <c r="A331" s="242">
        <v>1620120230</v>
      </c>
      <c r="B331" s="242"/>
      <c r="C331" s="241" t="s">
        <v>115</v>
      </c>
      <c r="D331" s="38">
        <f>D332</f>
        <v>2221.4</v>
      </c>
      <c r="E331" s="38">
        <f t="shared" ref="E331:F332" si="159">E332</f>
        <v>2165.1</v>
      </c>
      <c r="F331" s="38">
        <f t="shared" si="159"/>
        <v>1818.4</v>
      </c>
    </row>
    <row r="332" spans="1:6" ht="31.2" x14ac:dyDescent="0.25">
      <c r="A332" s="242">
        <v>1620120230</v>
      </c>
      <c r="B332" s="242" t="s">
        <v>69</v>
      </c>
      <c r="C332" s="241" t="s">
        <v>95</v>
      </c>
      <c r="D332" s="38">
        <f>D333</f>
        <v>2221.4</v>
      </c>
      <c r="E332" s="38">
        <f t="shared" si="159"/>
        <v>2165.1</v>
      </c>
      <c r="F332" s="38">
        <f t="shared" si="159"/>
        <v>1818.4</v>
      </c>
    </row>
    <row r="333" spans="1:6" ht="31.2" x14ac:dyDescent="0.25">
      <c r="A333" s="242">
        <v>1620120230</v>
      </c>
      <c r="B333" s="240">
        <v>240</v>
      </c>
      <c r="C333" s="241" t="s">
        <v>254</v>
      </c>
      <c r="D333" s="38">
        <f>' № 8  рп, кцср, квр'!E218</f>
        <v>2221.4</v>
      </c>
      <c r="E333" s="38">
        <f>' № 8  рп, кцср, квр'!F218</f>
        <v>2165.1</v>
      </c>
      <c r="F333" s="38">
        <f>' № 8  рп, кцср, квр'!G218</f>
        <v>1818.4</v>
      </c>
    </row>
    <row r="334" spans="1:6" ht="31.2" x14ac:dyDescent="0.25">
      <c r="A334" s="242">
        <v>1620120240</v>
      </c>
      <c r="B334" s="242"/>
      <c r="C334" s="241" t="s">
        <v>113</v>
      </c>
      <c r="D334" s="38">
        <f>D335</f>
        <v>300</v>
      </c>
      <c r="E334" s="38">
        <f t="shared" ref="E334:F335" si="160">E335</f>
        <v>300</v>
      </c>
      <c r="F334" s="38">
        <f t="shared" si="160"/>
        <v>0</v>
      </c>
    </row>
    <row r="335" spans="1:6" ht="31.2" x14ac:dyDescent="0.25">
      <c r="A335" s="242">
        <v>1620120240</v>
      </c>
      <c r="B335" s="242" t="s">
        <v>69</v>
      </c>
      <c r="C335" s="241" t="s">
        <v>95</v>
      </c>
      <c r="D335" s="38">
        <f>D336</f>
        <v>300</v>
      </c>
      <c r="E335" s="38">
        <f t="shared" si="160"/>
        <v>300</v>
      </c>
      <c r="F335" s="38">
        <f t="shared" si="160"/>
        <v>0</v>
      </c>
    </row>
    <row r="336" spans="1:6" ht="31.2" x14ac:dyDescent="0.25">
      <c r="A336" s="242">
        <v>1620120240</v>
      </c>
      <c r="B336" s="240">
        <v>240</v>
      </c>
      <c r="C336" s="241" t="s">
        <v>254</v>
      </c>
      <c r="D336" s="38">
        <f>' № 8  рп, кцср, квр'!E210</f>
        <v>300</v>
      </c>
      <c r="E336" s="38">
        <f>' № 8  рп, кцср, квр'!F210</f>
        <v>300</v>
      </c>
      <c r="F336" s="38">
        <f>' № 8  рп, кцср, квр'!G210</f>
        <v>0</v>
      </c>
    </row>
    <row r="337" spans="1:6" x14ac:dyDescent="0.25">
      <c r="A337" s="242">
        <v>1620200000</v>
      </c>
      <c r="B337" s="242"/>
      <c r="C337" s="241" t="s">
        <v>114</v>
      </c>
      <c r="D337" s="38">
        <f>D338+D341</f>
        <v>4893.8999999999996</v>
      </c>
      <c r="E337" s="38">
        <f t="shared" ref="E337:F337" si="161">E338+E341</f>
        <v>4297.6000000000004</v>
      </c>
      <c r="F337" s="38">
        <f t="shared" si="161"/>
        <v>2148.8000000000002</v>
      </c>
    </row>
    <row r="338" spans="1:6" ht="62.4" x14ac:dyDescent="0.25">
      <c r="A338" s="242">
        <v>1620210820</v>
      </c>
      <c r="B338" s="242"/>
      <c r="C338" s="241" t="s">
        <v>249</v>
      </c>
      <c r="D338" s="38">
        <f>D339</f>
        <v>1957.6</v>
      </c>
      <c r="E338" s="38">
        <f t="shared" ref="E338:F339" si="162">E339</f>
        <v>2148.8000000000002</v>
      </c>
      <c r="F338" s="38">
        <f t="shared" si="162"/>
        <v>0</v>
      </c>
    </row>
    <row r="339" spans="1:6" ht="31.2" x14ac:dyDescent="0.25">
      <c r="A339" s="242">
        <v>1620210820</v>
      </c>
      <c r="B339" s="242" t="s">
        <v>72</v>
      </c>
      <c r="C339" s="241" t="s">
        <v>96</v>
      </c>
      <c r="D339" s="38">
        <f>D340</f>
        <v>1957.6</v>
      </c>
      <c r="E339" s="38">
        <f t="shared" si="162"/>
        <v>2148.8000000000002</v>
      </c>
      <c r="F339" s="38">
        <f t="shared" si="162"/>
        <v>0</v>
      </c>
    </row>
    <row r="340" spans="1:6" x14ac:dyDescent="0.25">
      <c r="A340" s="242">
        <v>1620210820</v>
      </c>
      <c r="B340" s="242" t="s">
        <v>122</v>
      </c>
      <c r="C340" s="241" t="s">
        <v>123</v>
      </c>
      <c r="D340" s="38">
        <f>' № 8  рп, кцср, квр'!E501</f>
        <v>1957.6</v>
      </c>
      <c r="E340" s="38">
        <f>' № 8  рп, кцср, квр'!F501</f>
        <v>2148.8000000000002</v>
      </c>
      <c r="F340" s="38">
        <f>' № 8  рп, кцср, квр'!G501</f>
        <v>0</v>
      </c>
    </row>
    <row r="341" spans="1:6" ht="46.8" x14ac:dyDescent="0.25">
      <c r="A341" s="242" t="s">
        <v>273</v>
      </c>
      <c r="B341" s="242"/>
      <c r="C341" s="74" t="s">
        <v>274</v>
      </c>
      <c r="D341" s="38">
        <f>D342</f>
        <v>2936.3</v>
      </c>
      <c r="E341" s="38">
        <f t="shared" ref="E341:F342" si="163">E342</f>
        <v>2148.8000000000002</v>
      </c>
      <c r="F341" s="38">
        <f t="shared" si="163"/>
        <v>2148.8000000000002</v>
      </c>
    </row>
    <row r="342" spans="1:6" ht="31.2" x14ac:dyDescent="0.25">
      <c r="A342" s="242" t="s">
        <v>273</v>
      </c>
      <c r="B342" s="242" t="s">
        <v>72</v>
      </c>
      <c r="C342" s="74" t="s">
        <v>96</v>
      </c>
      <c r="D342" s="38">
        <f>D343</f>
        <v>2936.3</v>
      </c>
      <c r="E342" s="38">
        <f t="shared" si="163"/>
        <v>2148.8000000000002</v>
      </c>
      <c r="F342" s="38">
        <f t="shared" si="163"/>
        <v>2148.8000000000002</v>
      </c>
    </row>
    <row r="343" spans="1:6" x14ac:dyDescent="0.25">
      <c r="A343" s="242" t="s">
        <v>273</v>
      </c>
      <c r="B343" s="242" t="s">
        <v>122</v>
      </c>
      <c r="C343" s="74" t="s">
        <v>123</v>
      </c>
      <c r="D343" s="38">
        <f>' № 8  рп, кцср, квр'!E504</f>
        <v>2936.3</v>
      </c>
      <c r="E343" s="38">
        <f>' № 8  рп, кцср, квр'!F504</f>
        <v>2148.8000000000002</v>
      </c>
      <c r="F343" s="38">
        <f>' № 8  рп, кцср, квр'!G504</f>
        <v>2148.8000000000002</v>
      </c>
    </row>
    <row r="344" spans="1:6" ht="46.8" x14ac:dyDescent="0.25">
      <c r="A344" s="242">
        <v>1630000000</v>
      </c>
      <c r="B344" s="240"/>
      <c r="C344" s="241" t="s">
        <v>233</v>
      </c>
      <c r="D344" s="38">
        <f>D345+D352</f>
        <v>2314.5</v>
      </c>
      <c r="E344" s="38">
        <f>E345+E352</f>
        <v>1899.7</v>
      </c>
      <c r="F344" s="38">
        <f>F345+F352</f>
        <v>1899.7</v>
      </c>
    </row>
    <row r="345" spans="1:6" ht="46.8" x14ac:dyDescent="0.25">
      <c r="A345" s="240">
        <v>1630100000</v>
      </c>
      <c r="B345" s="240"/>
      <c r="C345" s="241" t="s">
        <v>234</v>
      </c>
      <c r="D345" s="38">
        <f>D346+D349</f>
        <v>1912.1000000000001</v>
      </c>
      <c r="E345" s="38">
        <f>E346+E349</f>
        <v>1732.2</v>
      </c>
      <c r="F345" s="38">
        <f>F346+F349</f>
        <v>1732.2</v>
      </c>
    </row>
    <row r="346" spans="1:6" ht="46.8" x14ac:dyDescent="0.25">
      <c r="A346" s="240">
        <v>1630120180</v>
      </c>
      <c r="B346" s="240"/>
      <c r="C346" s="241" t="s">
        <v>235</v>
      </c>
      <c r="D346" s="38">
        <f>D347</f>
        <v>1422.9</v>
      </c>
      <c r="E346" s="38">
        <f t="shared" ref="E346:F346" si="164">E347</f>
        <v>1422.9</v>
      </c>
      <c r="F346" s="38">
        <f t="shared" si="164"/>
        <v>1422.9</v>
      </c>
    </row>
    <row r="347" spans="1:6" ht="31.2" x14ac:dyDescent="0.25">
      <c r="A347" s="240">
        <v>1630120180</v>
      </c>
      <c r="B347" s="240" t="s">
        <v>69</v>
      </c>
      <c r="C347" s="241" t="s">
        <v>95</v>
      </c>
      <c r="D347" s="38">
        <f>D348</f>
        <v>1422.9</v>
      </c>
      <c r="E347" s="38">
        <f t="shared" ref="E347:F347" si="165">E348</f>
        <v>1422.9</v>
      </c>
      <c r="F347" s="38">
        <f t="shared" si="165"/>
        <v>1422.9</v>
      </c>
    </row>
    <row r="348" spans="1:6" ht="31.2" x14ac:dyDescent="0.25">
      <c r="A348" s="240">
        <v>1630120180</v>
      </c>
      <c r="B348" s="240">
        <v>240</v>
      </c>
      <c r="C348" s="241" t="s">
        <v>254</v>
      </c>
      <c r="D348" s="38">
        <f>' № 8  рп, кцср, квр'!E104</f>
        <v>1422.9</v>
      </c>
      <c r="E348" s="38">
        <f>' № 8  рп, кцср, квр'!F104</f>
        <v>1422.9</v>
      </c>
      <c r="F348" s="38">
        <f>' № 8  рп, кцср, квр'!G104</f>
        <v>1422.9</v>
      </c>
    </row>
    <row r="349" spans="1:6" ht="46.8" x14ac:dyDescent="0.25">
      <c r="A349" s="240">
        <v>1630120520</v>
      </c>
      <c r="B349" s="240"/>
      <c r="C349" s="241" t="s">
        <v>240</v>
      </c>
      <c r="D349" s="38">
        <f>D350</f>
        <v>489.2</v>
      </c>
      <c r="E349" s="38">
        <f t="shared" ref="E349:F349" si="166">E350</f>
        <v>309.3</v>
      </c>
      <c r="F349" s="38">
        <f t="shared" si="166"/>
        <v>309.3</v>
      </c>
    </row>
    <row r="350" spans="1:6" ht="31.2" x14ac:dyDescent="0.25">
      <c r="A350" s="240">
        <v>1630120520</v>
      </c>
      <c r="B350" s="240" t="s">
        <v>69</v>
      </c>
      <c r="C350" s="241" t="s">
        <v>95</v>
      </c>
      <c r="D350" s="38">
        <f>D351</f>
        <v>489.2</v>
      </c>
      <c r="E350" s="38">
        <f t="shared" ref="E350:F350" si="167">E351</f>
        <v>309.3</v>
      </c>
      <c r="F350" s="38">
        <f t="shared" si="167"/>
        <v>309.3</v>
      </c>
    </row>
    <row r="351" spans="1:6" ht="31.2" x14ac:dyDescent="0.25">
      <c r="A351" s="240">
        <v>1630120520</v>
      </c>
      <c r="B351" s="240">
        <v>240</v>
      </c>
      <c r="C351" s="241" t="s">
        <v>254</v>
      </c>
      <c r="D351" s="38">
        <f>' № 8  рп, кцср, квр'!E107</f>
        <v>489.2</v>
      </c>
      <c r="E351" s="38">
        <f>' № 8  рп, кцср, квр'!F107</f>
        <v>309.3</v>
      </c>
      <c r="F351" s="38">
        <f>' № 8  рп, кцср, квр'!G107</f>
        <v>309.3</v>
      </c>
    </row>
    <row r="352" spans="1:6" ht="46.8" x14ac:dyDescent="0.25">
      <c r="A352" s="240">
        <v>1630200000</v>
      </c>
      <c r="B352" s="240"/>
      <c r="C352" s="241" t="s">
        <v>236</v>
      </c>
      <c r="D352" s="38">
        <f>D353</f>
        <v>402.4</v>
      </c>
      <c r="E352" s="38">
        <f t="shared" ref="E352:F352" si="168">E353</f>
        <v>167.5</v>
      </c>
      <c r="F352" s="38">
        <f t="shared" si="168"/>
        <v>167.5</v>
      </c>
    </row>
    <row r="353" spans="1:6" x14ac:dyDescent="0.25">
      <c r="A353" s="240">
        <v>1630220530</v>
      </c>
      <c r="B353" s="240"/>
      <c r="C353" s="241" t="s">
        <v>237</v>
      </c>
      <c r="D353" s="38">
        <f>D354</f>
        <v>402.4</v>
      </c>
      <c r="E353" s="38">
        <f t="shared" ref="E353:F354" si="169">E354</f>
        <v>167.5</v>
      </c>
      <c r="F353" s="38">
        <f t="shared" si="169"/>
        <v>167.5</v>
      </c>
    </row>
    <row r="354" spans="1:6" ht="31.2" x14ac:dyDescent="0.25">
      <c r="A354" s="240">
        <v>1630220530</v>
      </c>
      <c r="B354" s="240" t="s">
        <v>69</v>
      </c>
      <c r="C354" s="241" t="s">
        <v>95</v>
      </c>
      <c r="D354" s="38">
        <f>D355</f>
        <v>402.4</v>
      </c>
      <c r="E354" s="38">
        <f t="shared" si="169"/>
        <v>167.5</v>
      </c>
      <c r="F354" s="38">
        <f t="shared" si="169"/>
        <v>167.5</v>
      </c>
    </row>
    <row r="355" spans="1:6" ht="31.2" x14ac:dyDescent="0.25">
      <c r="A355" s="240">
        <v>1630220530</v>
      </c>
      <c r="B355" s="240">
        <v>240</v>
      </c>
      <c r="C355" s="241" t="s">
        <v>254</v>
      </c>
      <c r="D355" s="38">
        <f>' № 8  рп, кцср, квр'!E111</f>
        <v>402.4</v>
      </c>
      <c r="E355" s="38">
        <f>' № 8  рп, кцср, квр'!F111</f>
        <v>167.5</v>
      </c>
      <c r="F355" s="38">
        <f>' № 8  рп, кцср, квр'!G111</f>
        <v>167.5</v>
      </c>
    </row>
    <row r="356" spans="1:6" ht="31.2" x14ac:dyDescent="0.25">
      <c r="A356" s="242">
        <v>1640000000</v>
      </c>
      <c r="B356" s="1"/>
      <c r="C356" s="60" t="s">
        <v>226</v>
      </c>
      <c r="D356" s="38">
        <f>D357+D361</f>
        <v>176.5</v>
      </c>
      <c r="E356" s="38">
        <f t="shared" ref="E356:F356" si="170">E357+E361</f>
        <v>176.5</v>
      </c>
      <c r="F356" s="38">
        <f t="shared" si="170"/>
        <v>176.5</v>
      </c>
    </row>
    <row r="357" spans="1:6" ht="31.2" x14ac:dyDescent="0.25">
      <c r="A357" s="242">
        <v>1640100000</v>
      </c>
      <c r="B357" s="240"/>
      <c r="C357" s="241" t="s">
        <v>228</v>
      </c>
      <c r="D357" s="38">
        <f>D358</f>
        <v>150</v>
      </c>
      <c r="E357" s="38">
        <f t="shared" ref="E357:F359" si="171">E358</f>
        <v>150</v>
      </c>
      <c r="F357" s="38">
        <f t="shared" si="171"/>
        <v>150</v>
      </c>
    </row>
    <row r="358" spans="1:6" x14ac:dyDescent="0.25">
      <c r="A358" s="242">
        <v>1640120510</v>
      </c>
      <c r="B358" s="240"/>
      <c r="C358" s="241" t="s">
        <v>230</v>
      </c>
      <c r="D358" s="38">
        <f>D359</f>
        <v>150</v>
      </c>
      <c r="E358" s="38">
        <f t="shared" si="171"/>
        <v>150</v>
      </c>
      <c r="F358" s="38">
        <f t="shared" si="171"/>
        <v>150</v>
      </c>
    </row>
    <row r="359" spans="1:6" ht="31.2" x14ac:dyDescent="0.25">
      <c r="A359" s="242">
        <v>1640120510</v>
      </c>
      <c r="B359" s="242" t="s">
        <v>69</v>
      </c>
      <c r="C359" s="241" t="s">
        <v>95</v>
      </c>
      <c r="D359" s="38">
        <f>D360</f>
        <v>150</v>
      </c>
      <c r="E359" s="38">
        <f t="shared" si="171"/>
        <v>150</v>
      </c>
      <c r="F359" s="38">
        <f t="shared" si="171"/>
        <v>150</v>
      </c>
    </row>
    <row r="360" spans="1:6" ht="31.2" x14ac:dyDescent="0.25">
      <c r="A360" s="242">
        <v>1640120510</v>
      </c>
      <c r="B360" s="240">
        <v>240</v>
      </c>
      <c r="C360" s="241" t="s">
        <v>254</v>
      </c>
      <c r="D360" s="38">
        <f>' № 8  рп, кцср, квр'!E353</f>
        <v>150</v>
      </c>
      <c r="E360" s="38">
        <f>' № 8  рп, кцср, квр'!F353</f>
        <v>150</v>
      </c>
      <c r="F360" s="38">
        <f>' № 8  рп, кцср, квр'!G353</f>
        <v>150</v>
      </c>
    </row>
    <row r="361" spans="1:6" ht="31.2" x14ac:dyDescent="0.25">
      <c r="A361" s="240">
        <v>1640200000</v>
      </c>
      <c r="B361" s="1"/>
      <c r="C361" s="60" t="s">
        <v>229</v>
      </c>
      <c r="D361" s="38">
        <f>D362</f>
        <v>26.5</v>
      </c>
      <c r="E361" s="38">
        <f t="shared" ref="E361:F363" si="172">E362</f>
        <v>26.5</v>
      </c>
      <c r="F361" s="38">
        <f t="shared" si="172"/>
        <v>26.5</v>
      </c>
    </row>
    <row r="362" spans="1:6" x14ac:dyDescent="0.25">
      <c r="A362" s="240">
        <v>1640220250</v>
      </c>
      <c r="B362" s="1"/>
      <c r="C362" s="60" t="s">
        <v>227</v>
      </c>
      <c r="D362" s="38">
        <f>D363</f>
        <v>26.5</v>
      </c>
      <c r="E362" s="38">
        <f t="shared" si="172"/>
        <v>26.5</v>
      </c>
      <c r="F362" s="38">
        <f t="shared" si="172"/>
        <v>26.5</v>
      </c>
    </row>
    <row r="363" spans="1:6" ht="31.2" x14ac:dyDescent="0.25">
      <c r="A363" s="240">
        <v>1640220250</v>
      </c>
      <c r="B363" s="242" t="s">
        <v>69</v>
      </c>
      <c r="C363" s="241" t="s">
        <v>95</v>
      </c>
      <c r="D363" s="38">
        <f>D364</f>
        <v>26.5</v>
      </c>
      <c r="E363" s="38">
        <f t="shared" si="172"/>
        <v>26.5</v>
      </c>
      <c r="F363" s="38">
        <f t="shared" si="172"/>
        <v>26.5</v>
      </c>
    </row>
    <row r="364" spans="1:6" ht="31.2" x14ac:dyDescent="0.25">
      <c r="A364" s="240">
        <v>1640220250</v>
      </c>
      <c r="B364" s="240">
        <v>240</v>
      </c>
      <c r="C364" s="241" t="s">
        <v>254</v>
      </c>
      <c r="D364" s="38">
        <f>' № 8  рп, кцср, квр'!E116</f>
        <v>26.5</v>
      </c>
      <c r="E364" s="38">
        <f>' № 8  рп, кцср, квр'!F116</f>
        <v>26.5</v>
      </c>
      <c r="F364" s="38">
        <f>' № 8  рп, кцср, квр'!G116</f>
        <v>26.5</v>
      </c>
    </row>
    <row r="365" spans="1:6" x14ac:dyDescent="0.25">
      <c r="A365" s="16">
        <v>9900000000</v>
      </c>
      <c r="B365" s="16"/>
      <c r="C365" s="58" t="s">
        <v>107</v>
      </c>
      <c r="D365" s="37">
        <f>D366+D370+D380</f>
        <v>74723.399999999994</v>
      </c>
      <c r="E365" s="37">
        <f>E366+E370+E380</f>
        <v>74129.100000000006</v>
      </c>
      <c r="F365" s="37">
        <f>F366+F370+F380</f>
        <v>73905</v>
      </c>
    </row>
    <row r="366" spans="1:6" x14ac:dyDescent="0.25">
      <c r="A366" s="240">
        <v>9910000000</v>
      </c>
      <c r="B366" s="240"/>
      <c r="C366" s="241" t="s">
        <v>8</v>
      </c>
      <c r="D366" s="38">
        <f>D367</f>
        <v>1000</v>
      </c>
      <c r="E366" s="38">
        <f t="shared" ref="E366:F368" si="173">E367</f>
        <v>1000</v>
      </c>
      <c r="F366" s="38">
        <f t="shared" si="173"/>
        <v>1000</v>
      </c>
    </row>
    <row r="367" spans="1:6" ht="31.2" x14ac:dyDescent="0.25">
      <c r="A367" s="240">
        <v>9910020000</v>
      </c>
      <c r="B367" s="240"/>
      <c r="C367" s="241" t="s">
        <v>178</v>
      </c>
      <c r="D367" s="38">
        <f>D368</f>
        <v>1000</v>
      </c>
      <c r="E367" s="38">
        <f t="shared" si="173"/>
        <v>1000</v>
      </c>
      <c r="F367" s="38">
        <f t="shared" si="173"/>
        <v>1000</v>
      </c>
    </row>
    <row r="368" spans="1:6" x14ac:dyDescent="0.25">
      <c r="A368" s="240">
        <v>9910020000</v>
      </c>
      <c r="B368" s="242" t="s">
        <v>70</v>
      </c>
      <c r="C368" s="241" t="s">
        <v>71</v>
      </c>
      <c r="D368" s="38">
        <f>D369</f>
        <v>1000</v>
      </c>
      <c r="E368" s="38">
        <f t="shared" si="173"/>
        <v>1000</v>
      </c>
      <c r="F368" s="38">
        <f t="shared" si="173"/>
        <v>1000</v>
      </c>
    </row>
    <row r="369" spans="1:6" x14ac:dyDescent="0.25">
      <c r="A369" s="240">
        <v>9910020000</v>
      </c>
      <c r="B369" s="2" t="s">
        <v>179</v>
      </c>
      <c r="C369" s="60" t="s">
        <v>180</v>
      </c>
      <c r="D369" s="38">
        <f>'№ 7 ведом'!F428</f>
        <v>1000</v>
      </c>
      <c r="E369" s="38">
        <f>'№ 7 ведом'!G428</f>
        <v>1000</v>
      </c>
      <c r="F369" s="38">
        <f>'№ 7 ведом'!H428</f>
        <v>1000</v>
      </c>
    </row>
    <row r="370" spans="1:6" ht="31.2" x14ac:dyDescent="0.25">
      <c r="A370" s="240">
        <v>9930000000</v>
      </c>
      <c r="B370" s="240"/>
      <c r="C370" s="241" t="s">
        <v>173</v>
      </c>
      <c r="D370" s="38">
        <f>D374+D371+D377</f>
        <v>791.30000000000007</v>
      </c>
      <c r="E370" s="38">
        <f t="shared" ref="E370:F370" si="174">E374+E371+E377</f>
        <v>195.6</v>
      </c>
      <c r="F370" s="38">
        <f t="shared" si="174"/>
        <v>15.6</v>
      </c>
    </row>
    <row r="371" spans="1:6" x14ac:dyDescent="0.25">
      <c r="A371" s="240">
        <v>9930020500</v>
      </c>
      <c r="B371" s="240"/>
      <c r="C371" s="74" t="s">
        <v>266</v>
      </c>
      <c r="D371" s="38">
        <f>D372</f>
        <v>20</v>
      </c>
      <c r="E371" s="38">
        <f t="shared" ref="E371:F372" si="175">E372</f>
        <v>0</v>
      </c>
      <c r="F371" s="38">
        <f t="shared" si="175"/>
        <v>0</v>
      </c>
    </row>
    <row r="372" spans="1:6" x14ac:dyDescent="0.25">
      <c r="A372" s="240">
        <v>9930020500</v>
      </c>
      <c r="B372" s="240" t="s">
        <v>267</v>
      </c>
      <c r="C372" s="74" t="s">
        <v>268</v>
      </c>
      <c r="D372" s="38">
        <f>D373</f>
        <v>20</v>
      </c>
      <c r="E372" s="38">
        <f t="shared" si="175"/>
        <v>0</v>
      </c>
      <c r="F372" s="38">
        <f t="shared" si="175"/>
        <v>0</v>
      </c>
    </row>
    <row r="373" spans="1:6" x14ac:dyDescent="0.25">
      <c r="A373" s="240">
        <v>9930020500</v>
      </c>
      <c r="B373" s="1" t="s">
        <v>269</v>
      </c>
      <c r="C373" s="86" t="s">
        <v>266</v>
      </c>
      <c r="D373" s="38">
        <f>' № 8  рп, кцср, квр'!E569</f>
        <v>20</v>
      </c>
      <c r="E373" s="38">
        <f>' № 8  рп, кцср, квр'!F569</f>
        <v>0</v>
      </c>
      <c r="F373" s="38">
        <f>' № 8  рп, кцср, квр'!G569</f>
        <v>0</v>
      </c>
    </row>
    <row r="374" spans="1:6" ht="46.8" x14ac:dyDescent="0.25">
      <c r="A374" s="240">
        <v>9930051200</v>
      </c>
      <c r="B374" s="240"/>
      <c r="C374" s="241" t="s">
        <v>174</v>
      </c>
      <c r="D374" s="38">
        <f>D375</f>
        <v>32.200000000000003</v>
      </c>
      <c r="E374" s="38">
        <f t="shared" ref="E374:F375" si="176">E375</f>
        <v>195.6</v>
      </c>
      <c r="F374" s="38">
        <f t="shared" si="176"/>
        <v>15.6</v>
      </c>
    </row>
    <row r="375" spans="1:6" ht="31.2" x14ac:dyDescent="0.25">
      <c r="A375" s="240">
        <v>9930051200</v>
      </c>
      <c r="B375" s="240" t="s">
        <v>69</v>
      </c>
      <c r="C375" s="241" t="s">
        <v>95</v>
      </c>
      <c r="D375" s="38">
        <f>D376</f>
        <v>32.200000000000003</v>
      </c>
      <c r="E375" s="38">
        <f t="shared" si="176"/>
        <v>195.6</v>
      </c>
      <c r="F375" s="38">
        <f t="shared" si="176"/>
        <v>15.6</v>
      </c>
    </row>
    <row r="376" spans="1:6" ht="31.2" x14ac:dyDescent="0.25">
      <c r="A376" s="240">
        <v>9930051200</v>
      </c>
      <c r="B376" s="240">
        <v>240</v>
      </c>
      <c r="C376" s="241" t="s">
        <v>254</v>
      </c>
      <c r="D376" s="38">
        <f>'№ 7 ведом'!F35</f>
        <v>32.200000000000003</v>
      </c>
      <c r="E376" s="38">
        <f>'№ 7 ведом'!G35</f>
        <v>195.6</v>
      </c>
      <c r="F376" s="38">
        <f>'№ 7 ведом'!H35</f>
        <v>15.6</v>
      </c>
    </row>
    <row r="377" spans="1:6" ht="31.2" x14ac:dyDescent="0.25">
      <c r="A377" s="240">
        <v>9930054690</v>
      </c>
      <c r="B377" s="240"/>
      <c r="C377" s="74" t="s">
        <v>419</v>
      </c>
      <c r="D377" s="38">
        <f>D378</f>
        <v>739.1</v>
      </c>
      <c r="E377" s="38">
        <f t="shared" ref="E377:F378" si="177">E378</f>
        <v>0</v>
      </c>
      <c r="F377" s="38">
        <f t="shared" si="177"/>
        <v>0</v>
      </c>
    </row>
    <row r="378" spans="1:6" ht="31.2" x14ac:dyDescent="0.25">
      <c r="A378" s="240">
        <v>9930054690</v>
      </c>
      <c r="B378" s="240" t="s">
        <v>69</v>
      </c>
      <c r="C378" s="241" t="s">
        <v>95</v>
      </c>
      <c r="D378" s="38">
        <f>D379</f>
        <v>739.1</v>
      </c>
      <c r="E378" s="38">
        <f t="shared" si="177"/>
        <v>0</v>
      </c>
      <c r="F378" s="38">
        <f t="shared" si="177"/>
        <v>0</v>
      </c>
    </row>
    <row r="379" spans="1:6" ht="31.2" x14ac:dyDescent="0.25">
      <c r="A379" s="240">
        <v>9930054690</v>
      </c>
      <c r="B379" s="240">
        <v>240</v>
      </c>
      <c r="C379" s="241" t="s">
        <v>254</v>
      </c>
      <c r="D379" s="38">
        <f>' № 8  рп, кцср, квр'!E121</f>
        <v>739.1</v>
      </c>
      <c r="E379" s="38">
        <f>' № 8  рп, кцср, квр'!F121</f>
        <v>0</v>
      </c>
      <c r="F379" s="38">
        <f>' № 8  рп, кцср, квр'!G121</f>
        <v>0</v>
      </c>
    </row>
    <row r="380" spans="1:6" ht="31.2" x14ac:dyDescent="0.25">
      <c r="A380" s="240">
        <v>9990000000</v>
      </c>
      <c r="B380" s="240"/>
      <c r="C380" s="241" t="s">
        <v>161</v>
      </c>
      <c r="D380" s="38">
        <f>D381+D384+D390+D407</f>
        <v>72932.099999999991</v>
      </c>
      <c r="E380" s="38">
        <f>E381+E384+E390+E407</f>
        <v>72933.5</v>
      </c>
      <c r="F380" s="38">
        <f>F381+F384+F390+F407</f>
        <v>72889.399999999994</v>
      </c>
    </row>
    <row r="381" spans="1:6" x14ac:dyDescent="0.25">
      <c r="A381" s="240">
        <v>9990021000</v>
      </c>
      <c r="B381" s="25"/>
      <c r="C381" s="241" t="s">
        <v>162</v>
      </c>
      <c r="D381" s="38">
        <f>D382</f>
        <v>1648.7</v>
      </c>
      <c r="E381" s="38">
        <f t="shared" ref="E381:F382" si="178">E382</f>
        <v>1648.7</v>
      </c>
      <c r="F381" s="38">
        <f t="shared" si="178"/>
        <v>1648.7</v>
      </c>
    </row>
    <row r="382" spans="1:6" ht="62.4" x14ac:dyDescent="0.25">
      <c r="A382" s="240">
        <v>9990021000</v>
      </c>
      <c r="B382" s="240" t="s">
        <v>68</v>
      </c>
      <c r="C382" s="241" t="s">
        <v>1</v>
      </c>
      <c r="D382" s="38">
        <f>D383</f>
        <v>1648.7</v>
      </c>
      <c r="E382" s="38">
        <f t="shared" si="178"/>
        <v>1648.7</v>
      </c>
      <c r="F382" s="38">
        <f t="shared" si="178"/>
        <v>1648.7</v>
      </c>
    </row>
    <row r="383" spans="1:6" ht="31.2" x14ac:dyDescent="0.25">
      <c r="A383" s="240">
        <v>9990021000</v>
      </c>
      <c r="B383" s="240">
        <v>120</v>
      </c>
      <c r="C383" s="241" t="s">
        <v>256</v>
      </c>
      <c r="D383" s="38">
        <f>' № 8  рп, кцср, квр'!E14</f>
        <v>1648.7</v>
      </c>
      <c r="E383" s="38">
        <f>' № 8  рп, кцср, квр'!F14</f>
        <v>1648.7</v>
      </c>
      <c r="F383" s="38">
        <f>' № 8  рп, кцср, квр'!G14</f>
        <v>1648.7</v>
      </c>
    </row>
    <row r="384" spans="1:6" ht="31.2" x14ac:dyDescent="0.25">
      <c r="A384" s="240">
        <v>9990100000</v>
      </c>
      <c r="B384" s="240"/>
      <c r="C384" s="241" t="s">
        <v>181</v>
      </c>
      <c r="D384" s="38">
        <f>D385</f>
        <v>3088.9</v>
      </c>
      <c r="E384" s="38">
        <f t="shared" ref="E384:F384" si="179">E385</f>
        <v>3088.9</v>
      </c>
      <c r="F384" s="38">
        <f t="shared" si="179"/>
        <v>3088.9</v>
      </c>
    </row>
    <row r="385" spans="1:6" ht="31.2" x14ac:dyDescent="0.25">
      <c r="A385" s="240">
        <v>9990123000</v>
      </c>
      <c r="B385" s="240"/>
      <c r="C385" s="241" t="s">
        <v>182</v>
      </c>
      <c r="D385" s="38">
        <f>D386+D388</f>
        <v>3088.9</v>
      </c>
      <c r="E385" s="38">
        <f t="shared" ref="E385:F385" si="180">E386+E388</f>
        <v>3088.9</v>
      </c>
      <c r="F385" s="38">
        <f t="shared" si="180"/>
        <v>3088.9</v>
      </c>
    </row>
    <row r="386" spans="1:6" ht="62.4" x14ac:dyDescent="0.25">
      <c r="A386" s="240">
        <v>9990123000</v>
      </c>
      <c r="B386" s="240" t="s">
        <v>68</v>
      </c>
      <c r="C386" s="241" t="s">
        <v>1</v>
      </c>
      <c r="D386" s="38">
        <f>D387</f>
        <v>2623</v>
      </c>
      <c r="E386" s="38">
        <f t="shared" ref="E386:F386" si="181">E387</f>
        <v>2623</v>
      </c>
      <c r="F386" s="38">
        <f t="shared" si="181"/>
        <v>2623</v>
      </c>
    </row>
    <row r="387" spans="1:6" ht="31.2" x14ac:dyDescent="0.25">
      <c r="A387" s="240">
        <v>9990123000</v>
      </c>
      <c r="B387" s="240">
        <v>120</v>
      </c>
      <c r="C387" s="241" t="s">
        <v>256</v>
      </c>
      <c r="D387" s="38">
        <f>' № 8  рп, кцср, квр'!E21</f>
        <v>2623</v>
      </c>
      <c r="E387" s="38">
        <f>' № 8  рп, кцср, квр'!F21</f>
        <v>2623</v>
      </c>
      <c r="F387" s="38">
        <f>' № 8  рп, кцср, квр'!G21</f>
        <v>2623</v>
      </c>
    </row>
    <row r="388" spans="1:6" ht="31.2" x14ac:dyDescent="0.25">
      <c r="A388" s="240">
        <v>9990123000</v>
      </c>
      <c r="B388" s="242" t="s">
        <v>69</v>
      </c>
      <c r="C388" s="241" t="s">
        <v>95</v>
      </c>
      <c r="D388" s="38">
        <f>D389</f>
        <v>465.9</v>
      </c>
      <c r="E388" s="38">
        <f t="shared" ref="E388:F388" si="182">E389</f>
        <v>465.9</v>
      </c>
      <c r="F388" s="38">
        <f t="shared" si="182"/>
        <v>465.9</v>
      </c>
    </row>
    <row r="389" spans="1:6" ht="31.2" x14ac:dyDescent="0.25">
      <c r="A389" s="240">
        <v>9990123000</v>
      </c>
      <c r="B389" s="240">
        <v>240</v>
      </c>
      <c r="C389" s="241" t="s">
        <v>254</v>
      </c>
      <c r="D389" s="38">
        <f>' № 8  рп, кцср, квр'!E23</f>
        <v>465.9</v>
      </c>
      <c r="E389" s="38">
        <f>' № 8  рп, кцср, квр'!F23</f>
        <v>465.9</v>
      </c>
      <c r="F389" s="38">
        <f>' № 8  рп, кцср, квр'!G23</f>
        <v>465.9</v>
      </c>
    </row>
    <row r="390" spans="1:6" ht="31.2" x14ac:dyDescent="0.25">
      <c r="A390" s="240">
        <v>9990200000</v>
      </c>
      <c r="B390" s="25"/>
      <c r="C390" s="241" t="s">
        <v>120</v>
      </c>
      <c r="D390" s="38">
        <f>D399+D391+D396+D404</f>
        <v>44196.6</v>
      </c>
      <c r="E390" s="38">
        <f>E399+E391+E396+E404</f>
        <v>44198</v>
      </c>
      <c r="F390" s="38">
        <f>F399+F391+F396+F404</f>
        <v>44153.9</v>
      </c>
    </row>
    <row r="391" spans="1:6" ht="46.8" x14ac:dyDescent="0.25">
      <c r="A391" s="240">
        <v>9990210510</v>
      </c>
      <c r="B391" s="240"/>
      <c r="C391" s="241" t="s">
        <v>163</v>
      </c>
      <c r="D391" s="38">
        <f>D392+D394</f>
        <v>668.09999999999991</v>
      </c>
      <c r="E391" s="38">
        <f t="shared" ref="E391:F391" si="183">E392+E394</f>
        <v>674.5</v>
      </c>
      <c r="F391" s="38">
        <f t="shared" si="183"/>
        <v>681.09999999999991</v>
      </c>
    </row>
    <row r="392" spans="1:6" ht="62.4" x14ac:dyDescent="0.25">
      <c r="A392" s="240">
        <v>9990210510</v>
      </c>
      <c r="B392" s="240" t="s">
        <v>68</v>
      </c>
      <c r="C392" s="241" t="s">
        <v>1</v>
      </c>
      <c r="D392" s="38">
        <f>D393</f>
        <v>661.8</v>
      </c>
      <c r="E392" s="38">
        <f t="shared" ref="E392:F392" si="184">E393</f>
        <v>668.2</v>
      </c>
      <c r="F392" s="38">
        <f t="shared" si="184"/>
        <v>674.8</v>
      </c>
    </row>
    <row r="393" spans="1:6" ht="31.2" x14ac:dyDescent="0.25">
      <c r="A393" s="240">
        <v>9990210510</v>
      </c>
      <c r="B393" s="240">
        <v>120</v>
      </c>
      <c r="C393" s="241" t="s">
        <v>256</v>
      </c>
      <c r="D393" s="38">
        <f>' № 8  рп, кцср, квр'!E30</f>
        <v>661.8</v>
      </c>
      <c r="E393" s="38">
        <f>' № 8  рп, кцср, квр'!F30</f>
        <v>668.2</v>
      </c>
      <c r="F393" s="38">
        <f>' № 8  рп, кцср, квр'!G30</f>
        <v>674.8</v>
      </c>
    </row>
    <row r="394" spans="1:6" ht="31.2" x14ac:dyDescent="0.25">
      <c r="A394" s="240">
        <v>9990210510</v>
      </c>
      <c r="B394" s="240" t="s">
        <v>69</v>
      </c>
      <c r="C394" s="241" t="s">
        <v>95</v>
      </c>
      <c r="D394" s="38">
        <f>D395</f>
        <v>6.3</v>
      </c>
      <c r="E394" s="38">
        <f t="shared" ref="E394:F394" si="185">E395</f>
        <v>6.3</v>
      </c>
      <c r="F394" s="38">
        <f t="shared" si="185"/>
        <v>6.3</v>
      </c>
    </row>
    <row r="395" spans="1:6" ht="31.2" x14ac:dyDescent="0.25">
      <c r="A395" s="240">
        <v>9990210510</v>
      </c>
      <c r="B395" s="240">
        <v>240</v>
      </c>
      <c r="C395" s="241" t="s">
        <v>254</v>
      </c>
      <c r="D395" s="38">
        <f>' № 8  рп, кцср, квр'!E32</f>
        <v>6.3</v>
      </c>
      <c r="E395" s="38">
        <f>' № 8  рп, кцср, квр'!F32</f>
        <v>6.3</v>
      </c>
      <c r="F395" s="38">
        <f>' № 8  рп, кцср, квр'!G32</f>
        <v>6.3</v>
      </c>
    </row>
    <row r="396" spans="1:6" ht="62.4" x14ac:dyDescent="0.25">
      <c r="A396" s="240">
        <v>9990210540</v>
      </c>
      <c r="B396" s="240"/>
      <c r="C396" s="241" t="s">
        <v>170</v>
      </c>
      <c r="D396" s="38">
        <f>D397</f>
        <v>266.5</v>
      </c>
      <c r="E396" s="38">
        <f t="shared" ref="E396:F396" si="186">E397</f>
        <v>269</v>
      </c>
      <c r="F396" s="38">
        <f t="shared" si="186"/>
        <v>271.5</v>
      </c>
    </row>
    <row r="397" spans="1:6" ht="62.4" x14ac:dyDescent="0.25">
      <c r="A397" s="240">
        <v>9990210540</v>
      </c>
      <c r="B397" s="240" t="s">
        <v>68</v>
      </c>
      <c r="C397" s="241" t="s">
        <v>1</v>
      </c>
      <c r="D397" s="38">
        <f>D398</f>
        <v>266.5</v>
      </c>
      <c r="E397" s="38">
        <f t="shared" ref="E397:F397" si="187">E398</f>
        <v>269</v>
      </c>
      <c r="F397" s="38">
        <f t="shared" si="187"/>
        <v>271.5</v>
      </c>
    </row>
    <row r="398" spans="1:6" ht="31.2" x14ac:dyDescent="0.25">
      <c r="A398" s="240">
        <v>9990210540</v>
      </c>
      <c r="B398" s="240">
        <v>120</v>
      </c>
      <c r="C398" s="241" t="s">
        <v>256</v>
      </c>
      <c r="D398" s="38">
        <f>' № 8  рп, кцср, квр'!E126</f>
        <v>266.5</v>
      </c>
      <c r="E398" s="38">
        <f>' № 8  рп, кцср, квр'!F126</f>
        <v>269</v>
      </c>
      <c r="F398" s="38">
        <f>' № 8  рп, кцср, квр'!G126</f>
        <v>271.5</v>
      </c>
    </row>
    <row r="399" spans="1:6" ht="46.8" x14ac:dyDescent="0.25">
      <c r="A399" s="240">
        <v>9990225000</v>
      </c>
      <c r="B399" s="240"/>
      <c r="C399" s="241" t="s">
        <v>121</v>
      </c>
      <c r="D399" s="38">
        <f>D400+D402</f>
        <v>41869.800000000003</v>
      </c>
      <c r="E399" s="38">
        <f t="shared" ref="E399:F399" si="188">E400+E402</f>
        <v>41869.800000000003</v>
      </c>
      <c r="F399" s="38">
        <f t="shared" si="188"/>
        <v>41869.800000000003</v>
      </c>
    </row>
    <row r="400" spans="1:6" ht="62.4" x14ac:dyDescent="0.25">
      <c r="A400" s="240">
        <v>9990225000</v>
      </c>
      <c r="B400" s="240" t="s">
        <v>68</v>
      </c>
      <c r="C400" s="241" t="s">
        <v>1</v>
      </c>
      <c r="D400" s="38">
        <f>D401</f>
        <v>41640.100000000006</v>
      </c>
      <c r="E400" s="38">
        <f t="shared" ref="E400:F400" si="189">E401</f>
        <v>41640.100000000006</v>
      </c>
      <c r="F400" s="38">
        <f t="shared" si="189"/>
        <v>41640.100000000006</v>
      </c>
    </row>
    <row r="401" spans="1:12" ht="31.2" x14ac:dyDescent="0.25">
      <c r="A401" s="240">
        <v>9990225000</v>
      </c>
      <c r="B401" s="240">
        <v>120</v>
      </c>
      <c r="C401" s="241" t="s">
        <v>256</v>
      </c>
      <c r="D401" s="38">
        <f>' № 8  рп, кцср, квр'!E406+' № 8  рп, кцср, квр'!E129+' № 8  рп, кцср, квр'!E50+' № 8  рп, кцср, квр'!E35</f>
        <v>41640.100000000006</v>
      </c>
      <c r="E401" s="38">
        <f>' № 8  рп, кцср, квр'!F406+' № 8  рп, кцср, квр'!F129+' № 8  рп, кцср, квр'!F50+' № 8  рп, кцср, квр'!F35</f>
        <v>41640.100000000006</v>
      </c>
      <c r="F401" s="38">
        <f>' № 8  рп, кцср, квр'!G406+' № 8  рп, кцср, квр'!G129+' № 8  рп, кцср, квр'!G50+' № 8  рп, кцср, квр'!G35</f>
        <v>41640.100000000006</v>
      </c>
    </row>
    <row r="402" spans="1:12" x14ac:dyDescent="0.25">
      <c r="A402" s="240">
        <v>9990225000</v>
      </c>
      <c r="B402" s="240" t="s">
        <v>70</v>
      </c>
      <c r="C402" s="241" t="s">
        <v>71</v>
      </c>
      <c r="D402" s="38">
        <f>D403</f>
        <v>229.7</v>
      </c>
      <c r="E402" s="38">
        <f t="shared" ref="E402:F402" si="190">E403</f>
        <v>229.7</v>
      </c>
      <c r="F402" s="38">
        <f t="shared" si="190"/>
        <v>229.7</v>
      </c>
    </row>
    <row r="403" spans="1:12" x14ac:dyDescent="0.25">
      <c r="A403" s="240">
        <v>9990225000</v>
      </c>
      <c r="B403" s="240">
        <v>850</v>
      </c>
      <c r="C403" s="241" t="s">
        <v>102</v>
      </c>
      <c r="D403" s="38">
        <f>' № 8  рп, кцср, квр'!E37+' № 8  рп, кцср, квр'!E52+' № 8  рп, кцср, квр'!E408</f>
        <v>229.7</v>
      </c>
      <c r="E403" s="38">
        <f>' № 8  рп, кцср, квр'!F37+' № 8  рп, кцср, квр'!F52+' № 8  рп, кцср, квр'!F408</f>
        <v>229.7</v>
      </c>
      <c r="F403" s="38">
        <f>' № 8  рп, кцср, квр'!G37+' № 8  рп, кцср, квр'!G52+' № 8  рп, кцср, квр'!G408</f>
        <v>229.7</v>
      </c>
    </row>
    <row r="404" spans="1:12" ht="31.2" x14ac:dyDescent="0.25">
      <c r="A404" s="240">
        <v>9990259302</v>
      </c>
      <c r="B404" s="240"/>
      <c r="C404" s="241" t="s">
        <v>177</v>
      </c>
      <c r="D404" s="38">
        <f>D405</f>
        <v>1392.2</v>
      </c>
      <c r="E404" s="38">
        <f t="shared" ref="E404:F404" si="191">E405</f>
        <v>1384.7</v>
      </c>
      <c r="F404" s="38">
        <f t="shared" si="191"/>
        <v>1331.5</v>
      </c>
    </row>
    <row r="405" spans="1:12" ht="62.4" x14ac:dyDescent="0.25">
      <c r="A405" s="240">
        <v>9990259302</v>
      </c>
      <c r="B405" s="240" t="s">
        <v>68</v>
      </c>
      <c r="C405" s="241" t="s">
        <v>1</v>
      </c>
      <c r="D405" s="38">
        <f>D406</f>
        <v>1392.2</v>
      </c>
      <c r="E405" s="38">
        <f>E406</f>
        <v>1384.7</v>
      </c>
      <c r="F405" s="38">
        <f>F406</f>
        <v>1331.5</v>
      </c>
    </row>
    <row r="406" spans="1:12" ht="31.2" x14ac:dyDescent="0.25">
      <c r="A406" s="240">
        <v>9990259302</v>
      </c>
      <c r="B406" s="240">
        <v>120</v>
      </c>
      <c r="C406" s="241" t="s">
        <v>256</v>
      </c>
      <c r="D406" s="38">
        <f>' № 8  рп, кцср, квр'!E144</f>
        <v>1392.2</v>
      </c>
      <c r="E406" s="38">
        <f>' № 8  рп, кцср, квр'!F144</f>
        <v>1384.7</v>
      </c>
      <c r="F406" s="38">
        <f>' № 8  рп, кцср, квр'!G144</f>
        <v>1331.5</v>
      </c>
    </row>
    <row r="407" spans="1:12" ht="31.2" x14ac:dyDescent="0.25">
      <c r="A407" s="240">
        <v>9990300000</v>
      </c>
      <c r="B407" s="240"/>
      <c r="C407" s="241" t="s">
        <v>175</v>
      </c>
      <c r="D407" s="38">
        <f>D408+D410+D412</f>
        <v>23997.899999999998</v>
      </c>
      <c r="E407" s="38">
        <f t="shared" ref="E407:F407" si="192">E408+E410+E412</f>
        <v>23997.899999999998</v>
      </c>
      <c r="F407" s="38">
        <f t="shared" si="192"/>
        <v>23997.899999999998</v>
      </c>
    </row>
    <row r="408" spans="1:12" ht="62.4" x14ac:dyDescent="0.25">
      <c r="A408" s="240">
        <v>9990300000</v>
      </c>
      <c r="B408" s="240" t="s">
        <v>68</v>
      </c>
      <c r="C408" s="241" t="s">
        <v>1</v>
      </c>
      <c r="D408" s="38">
        <f>D409</f>
        <v>16375.8</v>
      </c>
      <c r="E408" s="38">
        <f t="shared" ref="E408:F408" si="193">E409</f>
        <v>16375.8</v>
      </c>
      <c r="F408" s="38">
        <f t="shared" si="193"/>
        <v>16375.8</v>
      </c>
    </row>
    <row r="409" spans="1:12" x14ac:dyDescent="0.25">
      <c r="A409" s="240">
        <v>9990300000</v>
      </c>
      <c r="B409" s="240">
        <v>110</v>
      </c>
      <c r="C409" s="60" t="s">
        <v>176</v>
      </c>
      <c r="D409" s="38">
        <f>' № 8  рп, кцср, квр'!E132</f>
        <v>16375.8</v>
      </c>
      <c r="E409" s="38">
        <f>' № 8  рп, кцср, квр'!F132</f>
        <v>16375.8</v>
      </c>
      <c r="F409" s="38">
        <f>' № 8  рп, кцср, квр'!G132</f>
        <v>16375.8</v>
      </c>
    </row>
    <row r="410" spans="1:12" ht="31.2" x14ac:dyDescent="0.25">
      <c r="A410" s="240">
        <v>9990300000</v>
      </c>
      <c r="B410" s="240" t="s">
        <v>69</v>
      </c>
      <c r="C410" s="241" t="s">
        <v>95</v>
      </c>
      <c r="D410" s="38">
        <f>D411</f>
        <v>7594.5</v>
      </c>
      <c r="E410" s="38">
        <f t="shared" ref="E410:F410" si="194">E411</f>
        <v>7594.5</v>
      </c>
      <c r="F410" s="38">
        <f t="shared" si="194"/>
        <v>7594.5</v>
      </c>
    </row>
    <row r="411" spans="1:12" ht="31.2" x14ac:dyDescent="0.25">
      <c r="A411" s="240">
        <v>9990300000</v>
      </c>
      <c r="B411" s="240">
        <v>240</v>
      </c>
      <c r="C411" s="241" t="s">
        <v>254</v>
      </c>
      <c r="D411" s="38">
        <f>' № 8  рп, кцср, квр'!E134</f>
        <v>7594.5</v>
      </c>
      <c r="E411" s="38">
        <f>' № 8  рп, кцср, квр'!F134</f>
        <v>7594.5</v>
      </c>
      <c r="F411" s="38">
        <f>' № 8  рп, кцср, квр'!G134</f>
        <v>7594.5</v>
      </c>
    </row>
    <row r="412" spans="1:12" x14ac:dyDescent="0.25">
      <c r="A412" s="240">
        <v>9990300000</v>
      </c>
      <c r="B412" s="240" t="s">
        <v>70</v>
      </c>
      <c r="C412" s="241" t="s">
        <v>71</v>
      </c>
      <c r="D412" s="38">
        <f>D413</f>
        <v>27.6</v>
      </c>
      <c r="E412" s="38">
        <f t="shared" ref="E412:F412" si="195">E413</f>
        <v>27.6</v>
      </c>
      <c r="F412" s="38">
        <f t="shared" si="195"/>
        <v>27.6</v>
      </c>
    </row>
    <row r="413" spans="1:12" x14ac:dyDescent="0.25">
      <c r="A413" s="240">
        <v>9990300000</v>
      </c>
      <c r="B413" s="240">
        <v>850</v>
      </c>
      <c r="C413" s="241" t="s">
        <v>102</v>
      </c>
      <c r="D413" s="38">
        <f>' № 8  рп, кцср, квр'!E136</f>
        <v>27.6</v>
      </c>
      <c r="E413" s="38">
        <f>' № 8  рп, кцср, квр'!F136</f>
        <v>27.6</v>
      </c>
      <c r="F413" s="38">
        <f>' № 8  рп, кцср, квр'!G136</f>
        <v>27.6</v>
      </c>
    </row>
    <row r="415" spans="1:12" x14ac:dyDescent="0.25">
      <c r="A415" s="172"/>
      <c r="B415" s="172"/>
      <c r="C415" s="173"/>
      <c r="D415" s="174"/>
      <c r="E415" s="174"/>
      <c r="F415" s="174"/>
      <c r="G415" s="172"/>
      <c r="L415" s="172"/>
    </row>
    <row r="416" spans="1:12" x14ac:dyDescent="0.25">
      <c r="A416" s="172"/>
      <c r="B416" s="172"/>
      <c r="C416" s="173"/>
      <c r="D416" s="174"/>
      <c r="E416" s="174"/>
      <c r="F416" s="174"/>
      <c r="G416" s="172"/>
      <c r="L416" s="172"/>
    </row>
    <row r="417" spans="1:12" x14ac:dyDescent="0.25">
      <c r="A417" s="172"/>
      <c r="B417" s="172"/>
      <c r="C417" s="173"/>
      <c r="D417" s="174"/>
      <c r="E417" s="174"/>
      <c r="F417" s="174"/>
      <c r="G417" s="172"/>
      <c r="L417" s="172"/>
    </row>
    <row r="418" spans="1:12" x14ac:dyDescent="0.25">
      <c r="A418" s="172"/>
      <c r="B418" s="172"/>
      <c r="C418" s="173"/>
      <c r="D418" s="174"/>
      <c r="E418" s="174"/>
      <c r="F418" s="174"/>
      <c r="G418" s="172"/>
      <c r="L418" s="172"/>
    </row>
    <row r="419" spans="1:12" x14ac:dyDescent="0.25">
      <c r="A419" s="172"/>
      <c r="B419" s="172"/>
      <c r="C419" s="173"/>
      <c r="D419" s="174"/>
      <c r="E419" s="174"/>
      <c r="F419" s="174"/>
      <c r="G419" s="172"/>
      <c r="L419" s="172"/>
    </row>
    <row r="420" spans="1:12" x14ac:dyDescent="0.25">
      <c r="A420" s="172"/>
      <c r="B420" s="172"/>
      <c r="C420" s="173"/>
      <c r="D420" s="174"/>
      <c r="E420" s="174"/>
      <c r="F420" s="174"/>
      <c r="G420" s="172"/>
      <c r="L420" s="172"/>
    </row>
    <row r="421" spans="1:12" x14ac:dyDescent="0.25">
      <c r="A421" s="172"/>
      <c r="B421" s="172"/>
      <c r="C421" s="173"/>
      <c r="D421" s="174"/>
      <c r="E421" s="174"/>
      <c r="F421" s="174"/>
      <c r="G421" s="172"/>
      <c r="L421" s="172"/>
    </row>
    <row r="422" spans="1:12" x14ac:dyDescent="0.25">
      <c r="A422" s="172"/>
      <c r="B422" s="172"/>
      <c r="C422" s="173"/>
      <c r="D422" s="174"/>
      <c r="E422" s="174"/>
      <c r="F422" s="174"/>
      <c r="G422" s="172"/>
      <c r="L422" s="172"/>
    </row>
    <row r="423" spans="1:12" x14ac:dyDescent="0.25">
      <c r="A423" s="172"/>
      <c r="B423" s="172"/>
      <c r="C423" s="173"/>
      <c r="D423" s="174"/>
      <c r="E423" s="174"/>
      <c r="F423" s="174"/>
      <c r="G423" s="172"/>
      <c r="L423" s="172"/>
    </row>
    <row r="424" spans="1:12" x14ac:dyDescent="0.25">
      <c r="A424" s="172"/>
      <c r="B424" s="172"/>
      <c r="C424" s="173"/>
      <c r="D424" s="174"/>
      <c r="E424" s="174"/>
      <c r="F424" s="174"/>
      <c r="G424" s="172"/>
      <c r="L424" s="172"/>
    </row>
    <row r="425" spans="1:12" x14ac:dyDescent="0.25">
      <c r="A425" s="172"/>
      <c r="B425" s="172"/>
      <c r="C425" s="173"/>
      <c r="D425" s="174"/>
      <c r="E425" s="174"/>
      <c r="F425" s="174"/>
      <c r="G425" s="172"/>
      <c r="L425" s="172"/>
    </row>
    <row r="426" spans="1:12" x14ac:dyDescent="0.25">
      <c r="A426" s="172"/>
      <c r="B426" s="172"/>
      <c r="C426" s="173"/>
      <c r="D426" s="174"/>
      <c r="E426" s="174"/>
      <c r="F426" s="174"/>
      <c r="G426" s="172"/>
      <c r="L426" s="172"/>
    </row>
    <row r="427" spans="1:12" x14ac:dyDescent="0.25">
      <c r="A427" s="172"/>
      <c r="B427" s="172"/>
      <c r="C427" s="173"/>
      <c r="D427" s="174"/>
      <c r="E427" s="174"/>
      <c r="F427" s="174"/>
      <c r="G427" s="172"/>
      <c r="L427" s="172"/>
    </row>
    <row r="428" spans="1:12" x14ac:dyDescent="0.25">
      <c r="A428" s="172"/>
      <c r="B428" s="172"/>
      <c r="C428" s="173"/>
      <c r="D428" s="174"/>
      <c r="E428" s="174"/>
      <c r="F428" s="174"/>
      <c r="G428" s="172"/>
      <c r="L428" s="172"/>
    </row>
    <row r="429" spans="1:12" x14ac:dyDescent="0.25">
      <c r="A429" s="172"/>
      <c r="B429" s="172"/>
      <c r="C429" s="173"/>
      <c r="D429" s="174"/>
      <c r="E429" s="174"/>
      <c r="F429" s="174"/>
      <c r="G429" s="172"/>
      <c r="L429" s="172"/>
    </row>
    <row r="430" spans="1:12" x14ac:dyDescent="0.25">
      <c r="A430" s="172"/>
      <c r="B430" s="172"/>
      <c r="C430" s="173"/>
      <c r="D430" s="174"/>
      <c r="E430" s="174"/>
      <c r="F430" s="174"/>
      <c r="G430" s="172"/>
      <c r="L430" s="172"/>
    </row>
    <row r="431" spans="1:12" x14ac:dyDescent="0.25">
      <c r="A431" s="172"/>
      <c r="B431" s="172"/>
      <c r="C431" s="173"/>
      <c r="D431" s="174"/>
      <c r="E431" s="174"/>
      <c r="F431" s="174"/>
      <c r="G431" s="172"/>
      <c r="L431" s="172"/>
    </row>
    <row r="432" spans="1:12" x14ac:dyDescent="0.25">
      <c r="A432" s="172"/>
      <c r="B432" s="172"/>
      <c r="C432" s="173"/>
      <c r="D432" s="174"/>
      <c r="E432" s="174"/>
      <c r="F432" s="174"/>
      <c r="G432" s="172"/>
      <c r="L432" s="172"/>
    </row>
    <row r="433" spans="1:12" x14ac:dyDescent="0.25">
      <c r="A433" s="172"/>
      <c r="B433" s="172"/>
      <c r="C433" s="173"/>
      <c r="D433" s="174"/>
      <c r="E433" s="174"/>
      <c r="F433" s="174"/>
      <c r="G433" s="172"/>
      <c r="L433" s="172"/>
    </row>
    <row r="434" spans="1:12" x14ac:dyDescent="0.25">
      <c r="A434" s="172"/>
      <c r="B434" s="172"/>
      <c r="C434" s="173"/>
      <c r="D434" s="174"/>
      <c r="E434" s="174"/>
      <c r="F434" s="174"/>
      <c r="G434" s="172"/>
      <c r="L434" s="172"/>
    </row>
    <row r="435" spans="1:12" x14ac:dyDescent="0.25">
      <c r="A435" s="172"/>
      <c r="B435" s="172"/>
      <c r="C435" s="173"/>
      <c r="D435" s="174"/>
      <c r="E435" s="174"/>
      <c r="F435" s="174"/>
      <c r="G435" s="172"/>
      <c r="L435" s="172"/>
    </row>
    <row r="436" spans="1:12" x14ac:dyDescent="0.25">
      <c r="A436" s="172"/>
      <c r="B436" s="172"/>
      <c r="C436" s="173"/>
      <c r="D436" s="174"/>
      <c r="E436" s="174"/>
      <c r="F436" s="174"/>
      <c r="G436" s="172"/>
      <c r="L436" s="172"/>
    </row>
    <row r="437" spans="1:12" x14ac:dyDescent="0.25">
      <c r="A437" s="172"/>
      <c r="B437" s="172"/>
      <c r="C437" s="173"/>
      <c r="D437" s="174"/>
      <c r="E437" s="174"/>
      <c r="F437" s="174"/>
      <c r="G437" s="172"/>
      <c r="L437" s="172"/>
    </row>
    <row r="438" spans="1:12" x14ac:dyDescent="0.25">
      <c r="A438" s="172"/>
      <c r="B438" s="172"/>
      <c r="C438" s="173"/>
      <c r="D438" s="174"/>
      <c r="E438" s="174"/>
      <c r="F438" s="174"/>
      <c r="G438" s="172"/>
      <c r="L438" s="172"/>
    </row>
    <row r="439" spans="1:12" x14ac:dyDescent="0.25">
      <c r="A439" s="172"/>
      <c r="B439" s="172"/>
      <c r="C439" s="173"/>
      <c r="D439" s="174"/>
      <c r="E439" s="174"/>
      <c r="F439" s="174"/>
      <c r="G439" s="172"/>
      <c r="L439" s="172"/>
    </row>
    <row r="440" spans="1:12" x14ac:dyDescent="0.25">
      <c r="A440" s="172"/>
      <c r="B440" s="172"/>
      <c r="C440" s="173"/>
      <c r="D440" s="174"/>
      <c r="E440" s="174"/>
      <c r="F440" s="174"/>
      <c r="G440" s="172"/>
      <c r="L440" s="172"/>
    </row>
    <row r="441" spans="1:12" x14ac:dyDescent="0.25">
      <c r="A441" s="172"/>
      <c r="B441" s="172"/>
      <c r="C441" s="173"/>
      <c r="D441" s="174"/>
      <c r="E441" s="174"/>
      <c r="F441" s="174"/>
      <c r="G441" s="172"/>
      <c r="L441" s="172"/>
    </row>
    <row r="442" spans="1:12" x14ac:dyDescent="0.25">
      <c r="A442" s="172"/>
      <c r="B442" s="172"/>
      <c r="C442" s="173"/>
      <c r="D442" s="174"/>
      <c r="E442" s="174"/>
      <c r="F442" s="174"/>
      <c r="G442" s="172"/>
      <c r="L442" s="172"/>
    </row>
    <row r="443" spans="1:12" x14ac:dyDescent="0.25">
      <c r="A443" s="172"/>
      <c r="B443" s="172"/>
      <c r="C443" s="173"/>
      <c r="D443" s="174"/>
      <c r="E443" s="174"/>
      <c r="F443" s="174"/>
      <c r="G443" s="172"/>
      <c r="L443" s="172"/>
    </row>
    <row r="444" spans="1:12" x14ac:dyDescent="0.25">
      <c r="A444" s="172"/>
      <c r="B444" s="172"/>
      <c r="C444" s="173"/>
      <c r="D444" s="174"/>
      <c r="E444" s="174"/>
      <c r="F444" s="174"/>
      <c r="G444" s="172"/>
      <c r="L444" s="172"/>
    </row>
    <row r="445" spans="1:12" x14ac:dyDescent="0.25">
      <c r="A445" s="172"/>
      <c r="B445" s="172"/>
      <c r="C445" s="173"/>
      <c r="D445" s="174"/>
      <c r="E445" s="174"/>
      <c r="F445" s="174"/>
      <c r="G445" s="172"/>
      <c r="L445" s="172"/>
    </row>
    <row r="446" spans="1:12" x14ac:dyDescent="0.25">
      <c r="A446" s="172"/>
      <c r="B446" s="172"/>
      <c r="C446" s="173"/>
      <c r="D446" s="174"/>
      <c r="E446" s="174"/>
      <c r="F446" s="174"/>
      <c r="G446" s="172"/>
      <c r="L446" s="172"/>
    </row>
    <row r="447" spans="1:12" x14ac:dyDescent="0.25">
      <c r="A447" s="172"/>
      <c r="B447" s="172"/>
      <c r="C447" s="173"/>
      <c r="D447" s="174"/>
      <c r="E447" s="174"/>
      <c r="F447" s="174"/>
      <c r="G447" s="172"/>
      <c r="L447" s="172"/>
    </row>
    <row r="448" spans="1:12" x14ac:dyDescent="0.25">
      <c r="A448" s="172"/>
      <c r="B448" s="172"/>
      <c r="C448" s="173"/>
      <c r="D448" s="174"/>
      <c r="E448" s="174"/>
      <c r="F448" s="174"/>
      <c r="G448" s="172"/>
      <c r="L448" s="172"/>
    </row>
    <row r="449" spans="1:12" x14ac:dyDescent="0.25">
      <c r="A449" s="172"/>
      <c r="B449" s="172"/>
      <c r="C449" s="173"/>
      <c r="D449" s="174"/>
      <c r="E449" s="174"/>
      <c r="F449" s="174"/>
      <c r="G449" s="172"/>
      <c r="L449" s="172"/>
    </row>
    <row r="450" spans="1:12" x14ac:dyDescent="0.25">
      <c r="A450" s="172"/>
      <c r="B450" s="172"/>
      <c r="C450" s="173"/>
      <c r="D450" s="174"/>
      <c r="E450" s="174"/>
      <c r="F450" s="174"/>
      <c r="G450" s="172"/>
      <c r="L450" s="172"/>
    </row>
    <row r="451" spans="1:12" x14ac:dyDescent="0.25">
      <c r="A451" s="172"/>
      <c r="B451" s="172"/>
      <c r="C451" s="173"/>
      <c r="D451" s="174"/>
      <c r="E451" s="174"/>
      <c r="F451" s="174"/>
      <c r="G451" s="172"/>
      <c r="L451" s="172"/>
    </row>
    <row r="452" spans="1:12" x14ac:dyDescent="0.25">
      <c r="A452" s="172"/>
      <c r="B452" s="172"/>
      <c r="C452" s="173"/>
      <c r="D452" s="174"/>
      <c r="E452" s="174"/>
      <c r="F452" s="174"/>
      <c r="G452" s="172"/>
      <c r="L452" s="172"/>
    </row>
    <row r="453" spans="1:12" x14ac:dyDescent="0.25">
      <c r="A453" s="172"/>
      <c r="B453" s="172"/>
      <c r="C453" s="173"/>
      <c r="D453" s="174"/>
      <c r="E453" s="174"/>
      <c r="F453" s="174"/>
      <c r="G453" s="172"/>
      <c r="L453" s="172"/>
    </row>
    <row r="454" spans="1:12" x14ac:dyDescent="0.25">
      <c r="A454" s="172"/>
      <c r="B454" s="172"/>
      <c r="C454" s="173"/>
      <c r="D454" s="174"/>
      <c r="E454" s="174"/>
      <c r="F454" s="174"/>
      <c r="G454" s="172"/>
      <c r="L454" s="172"/>
    </row>
    <row r="455" spans="1:12" x14ac:dyDescent="0.25">
      <c r="A455" s="172"/>
      <c r="B455" s="172"/>
      <c r="C455" s="173"/>
      <c r="D455" s="174"/>
      <c r="E455" s="174"/>
      <c r="F455" s="174"/>
      <c r="G455" s="172"/>
      <c r="L455" s="172"/>
    </row>
    <row r="456" spans="1:12" x14ac:dyDescent="0.25">
      <c r="A456" s="172"/>
      <c r="B456" s="172"/>
      <c r="C456" s="173"/>
      <c r="D456" s="174"/>
      <c r="E456" s="174"/>
      <c r="F456" s="174"/>
      <c r="G456" s="172"/>
      <c r="L456" s="172"/>
    </row>
    <row r="457" spans="1:12" x14ac:dyDescent="0.25">
      <c r="A457" s="172"/>
      <c r="B457" s="172"/>
      <c r="C457" s="173"/>
      <c r="D457" s="174"/>
      <c r="E457" s="174"/>
      <c r="F457" s="174"/>
      <c r="G457" s="172"/>
      <c r="L457" s="172"/>
    </row>
    <row r="458" spans="1:12" x14ac:dyDescent="0.25">
      <c r="A458" s="172"/>
      <c r="B458" s="172"/>
      <c r="C458" s="173"/>
      <c r="D458" s="174"/>
      <c r="E458" s="174"/>
      <c r="F458" s="174"/>
      <c r="G458" s="172"/>
      <c r="L458" s="172"/>
    </row>
    <row r="459" spans="1:12" x14ac:dyDescent="0.25">
      <c r="A459" s="172"/>
      <c r="B459" s="172"/>
      <c r="C459" s="173"/>
      <c r="D459" s="174"/>
      <c r="E459" s="174"/>
      <c r="F459" s="174"/>
      <c r="G459" s="172"/>
      <c r="L459" s="172"/>
    </row>
    <row r="460" spans="1:12" x14ac:dyDescent="0.25">
      <c r="A460" s="172"/>
      <c r="B460" s="172"/>
      <c r="C460" s="173"/>
      <c r="D460" s="174"/>
      <c r="E460" s="174"/>
      <c r="F460" s="174"/>
      <c r="G460" s="172"/>
      <c r="L460" s="172"/>
    </row>
    <row r="461" spans="1:12" x14ac:dyDescent="0.25">
      <c r="A461" s="172"/>
      <c r="B461" s="172"/>
      <c r="C461" s="173"/>
      <c r="D461" s="174"/>
      <c r="E461" s="174"/>
      <c r="F461" s="174"/>
      <c r="G461" s="172"/>
      <c r="L461" s="172"/>
    </row>
    <row r="462" spans="1:12" x14ac:dyDescent="0.25">
      <c r="A462" s="172"/>
      <c r="B462" s="172"/>
      <c r="C462" s="173"/>
      <c r="D462" s="174"/>
      <c r="E462" s="174"/>
      <c r="F462" s="174"/>
      <c r="G462" s="172"/>
      <c r="L462" s="172"/>
    </row>
    <row r="463" spans="1:12" x14ac:dyDescent="0.25">
      <c r="A463" s="172"/>
      <c r="B463" s="172"/>
      <c r="C463" s="173"/>
      <c r="D463" s="174"/>
      <c r="E463" s="174"/>
      <c r="F463" s="174"/>
      <c r="G463" s="172"/>
      <c r="L463" s="172"/>
    </row>
    <row r="464" spans="1:12" x14ac:dyDescent="0.25">
      <c r="A464" s="172"/>
      <c r="B464" s="172"/>
      <c r="C464" s="173"/>
      <c r="D464" s="174"/>
      <c r="E464" s="174"/>
      <c r="F464" s="174"/>
      <c r="G464" s="172"/>
      <c r="L464" s="172"/>
    </row>
    <row r="465" spans="1:12" x14ac:dyDescent="0.25">
      <c r="A465" s="172"/>
      <c r="B465" s="172"/>
      <c r="C465" s="173"/>
      <c r="D465" s="174"/>
      <c r="E465" s="174"/>
      <c r="F465" s="174"/>
      <c r="G465" s="172"/>
      <c r="L465" s="172"/>
    </row>
    <row r="466" spans="1:12" x14ac:dyDescent="0.25">
      <c r="A466" s="172"/>
      <c r="B466" s="172"/>
      <c r="C466" s="173"/>
      <c r="D466" s="174"/>
      <c r="E466" s="174"/>
      <c r="F466" s="174"/>
      <c r="G466" s="172"/>
      <c r="L466" s="172"/>
    </row>
    <row r="467" spans="1:12" x14ac:dyDescent="0.25">
      <c r="A467" s="172"/>
      <c r="B467" s="172"/>
      <c r="C467" s="173"/>
      <c r="D467" s="174"/>
      <c r="E467" s="174"/>
      <c r="F467" s="174"/>
      <c r="G467" s="172"/>
      <c r="L467" s="172"/>
    </row>
    <row r="468" spans="1:12" x14ac:dyDescent="0.25">
      <c r="A468" s="172"/>
      <c r="B468" s="172"/>
      <c r="C468" s="173"/>
      <c r="D468" s="174"/>
      <c r="E468" s="174"/>
      <c r="F468" s="174"/>
      <c r="G468" s="172"/>
      <c r="L468" s="172"/>
    </row>
    <row r="469" spans="1:12" x14ac:dyDescent="0.25">
      <c r="A469" s="172"/>
      <c r="B469" s="172"/>
      <c r="C469" s="173"/>
      <c r="D469" s="174"/>
      <c r="E469" s="174"/>
      <c r="F469" s="174"/>
      <c r="G469" s="172"/>
      <c r="L469" s="172"/>
    </row>
    <row r="470" spans="1:12" x14ac:dyDescent="0.25">
      <c r="A470" s="172"/>
      <c r="B470" s="172"/>
      <c r="C470" s="173"/>
      <c r="D470" s="174"/>
      <c r="E470" s="174"/>
      <c r="F470" s="174"/>
      <c r="G470" s="172"/>
      <c r="L470" s="172"/>
    </row>
    <row r="471" spans="1:12" x14ac:dyDescent="0.25">
      <c r="A471" s="172"/>
      <c r="B471" s="172"/>
      <c r="C471" s="173"/>
      <c r="D471" s="174"/>
      <c r="E471" s="174"/>
      <c r="F471" s="174"/>
      <c r="G471" s="172"/>
      <c r="L471" s="172"/>
    </row>
    <row r="472" spans="1:12" x14ac:dyDescent="0.25">
      <c r="A472" s="172"/>
      <c r="B472" s="172"/>
      <c r="C472" s="173"/>
      <c r="D472" s="174"/>
      <c r="E472" s="174"/>
      <c r="F472" s="174"/>
      <c r="G472" s="172"/>
      <c r="L472" s="172"/>
    </row>
    <row r="473" spans="1:12" x14ac:dyDescent="0.25">
      <c r="A473" s="172"/>
      <c r="B473" s="172"/>
      <c r="C473" s="173"/>
      <c r="D473" s="174"/>
      <c r="E473" s="174"/>
      <c r="F473" s="174"/>
      <c r="G473" s="172"/>
      <c r="L473" s="172"/>
    </row>
    <row r="474" spans="1:12" x14ac:dyDescent="0.25">
      <c r="A474" s="172"/>
      <c r="B474" s="172"/>
      <c r="C474" s="173"/>
      <c r="D474" s="174"/>
      <c r="E474" s="174"/>
      <c r="F474" s="174"/>
      <c r="G474" s="172"/>
      <c r="L474" s="172"/>
    </row>
    <row r="475" spans="1:12" x14ac:dyDescent="0.25">
      <c r="A475" s="172"/>
      <c r="B475" s="172"/>
      <c r="C475" s="173"/>
      <c r="D475" s="174"/>
      <c r="E475" s="174"/>
      <c r="F475" s="174"/>
      <c r="G475" s="172"/>
      <c r="L475" s="172"/>
    </row>
    <row r="476" spans="1:12" x14ac:dyDescent="0.25">
      <c r="A476" s="172"/>
      <c r="B476" s="172"/>
      <c r="C476" s="173"/>
      <c r="D476" s="174"/>
      <c r="E476" s="174"/>
      <c r="F476" s="174"/>
      <c r="G476" s="172"/>
      <c r="L476" s="172"/>
    </row>
    <row r="477" spans="1:12" x14ac:dyDescent="0.25">
      <c r="A477" s="172"/>
      <c r="B477" s="172"/>
      <c r="C477" s="173"/>
      <c r="D477" s="174"/>
      <c r="E477" s="174"/>
      <c r="F477" s="174"/>
      <c r="G477" s="172"/>
      <c r="L477" s="172"/>
    </row>
    <row r="478" spans="1:12" x14ac:dyDescent="0.25">
      <c r="A478" s="172"/>
      <c r="B478" s="172"/>
      <c r="C478" s="173"/>
      <c r="D478" s="174"/>
      <c r="E478" s="174"/>
      <c r="F478" s="174"/>
      <c r="G478" s="172"/>
      <c r="L478" s="172"/>
    </row>
    <row r="479" spans="1:12" x14ac:dyDescent="0.25">
      <c r="A479" s="172"/>
      <c r="B479" s="172"/>
      <c r="C479" s="173"/>
      <c r="D479" s="174"/>
      <c r="E479" s="174"/>
      <c r="F479" s="174"/>
      <c r="G479" s="172"/>
      <c r="L479" s="172"/>
    </row>
    <row r="480" spans="1:12" x14ac:dyDescent="0.25">
      <c r="A480" s="172"/>
      <c r="B480" s="172"/>
      <c r="C480" s="173"/>
      <c r="D480" s="174"/>
      <c r="E480" s="174"/>
      <c r="F480" s="174"/>
      <c r="G480" s="172"/>
      <c r="L480" s="172"/>
    </row>
    <row r="481" spans="1:12" x14ac:dyDescent="0.25">
      <c r="A481" s="172"/>
      <c r="B481" s="172"/>
      <c r="C481" s="173"/>
      <c r="D481" s="174"/>
      <c r="E481" s="174"/>
      <c r="F481" s="174"/>
      <c r="G481" s="172"/>
      <c r="L481" s="172"/>
    </row>
    <row r="482" spans="1:12" x14ac:dyDescent="0.25">
      <c r="A482" s="172"/>
      <c r="B482" s="172"/>
      <c r="C482" s="173"/>
      <c r="D482" s="174"/>
      <c r="E482" s="174"/>
      <c r="F482" s="174"/>
      <c r="G482" s="172"/>
      <c r="L482" s="172"/>
    </row>
    <row r="483" spans="1:12" x14ac:dyDescent="0.25">
      <c r="A483" s="172"/>
      <c r="B483" s="172"/>
      <c r="C483" s="173"/>
      <c r="D483" s="174"/>
      <c r="E483" s="174"/>
      <c r="F483" s="174"/>
      <c r="G483" s="172"/>
      <c r="L483" s="172"/>
    </row>
    <row r="484" spans="1:12" x14ac:dyDescent="0.25">
      <c r="A484" s="172"/>
      <c r="B484" s="172"/>
      <c r="C484" s="173"/>
      <c r="D484" s="174"/>
      <c r="E484" s="174"/>
      <c r="F484" s="174"/>
      <c r="G484" s="172"/>
      <c r="L484" s="172"/>
    </row>
    <row r="485" spans="1:12" x14ac:dyDescent="0.25">
      <c r="A485" s="172"/>
      <c r="B485" s="172"/>
      <c r="C485" s="173"/>
      <c r="D485" s="174"/>
      <c r="E485" s="174"/>
      <c r="F485" s="174"/>
      <c r="G485" s="172"/>
      <c r="L485" s="172"/>
    </row>
    <row r="486" spans="1:12" x14ac:dyDescent="0.25">
      <c r="A486" s="172"/>
      <c r="B486" s="172"/>
      <c r="C486" s="173"/>
      <c r="D486" s="174"/>
      <c r="E486" s="174"/>
      <c r="F486" s="174"/>
      <c r="G486" s="172"/>
      <c r="L486" s="172"/>
    </row>
    <row r="487" spans="1:12" x14ac:dyDescent="0.25">
      <c r="A487" s="172"/>
      <c r="B487" s="172"/>
      <c r="C487" s="173"/>
      <c r="D487" s="174"/>
      <c r="E487" s="174"/>
      <c r="F487" s="174"/>
      <c r="G487" s="172"/>
      <c r="L487" s="172"/>
    </row>
    <row r="488" spans="1:12" x14ac:dyDescent="0.25">
      <c r="A488" s="172"/>
      <c r="B488" s="172"/>
      <c r="C488" s="173"/>
      <c r="D488" s="174"/>
      <c r="E488" s="174"/>
      <c r="F488" s="174"/>
      <c r="G488" s="172"/>
      <c r="L488" s="172"/>
    </row>
    <row r="489" spans="1:12" x14ac:dyDescent="0.25">
      <c r="A489" s="172"/>
      <c r="B489" s="172"/>
      <c r="C489" s="173"/>
      <c r="D489" s="174"/>
      <c r="E489" s="174"/>
      <c r="F489" s="174"/>
      <c r="G489" s="172"/>
      <c r="L489" s="172"/>
    </row>
    <row r="490" spans="1:12" x14ac:dyDescent="0.25">
      <c r="A490" s="172"/>
      <c r="B490" s="172"/>
      <c r="C490" s="173"/>
      <c r="D490" s="174"/>
      <c r="E490" s="174"/>
      <c r="F490" s="174"/>
      <c r="G490" s="172"/>
      <c r="L490" s="172"/>
    </row>
    <row r="491" spans="1:12" x14ac:dyDescent="0.25">
      <c r="A491" s="172"/>
      <c r="B491" s="172"/>
      <c r="C491" s="173"/>
      <c r="D491" s="174"/>
      <c r="E491" s="174"/>
      <c r="F491" s="174"/>
      <c r="G491" s="172"/>
      <c r="L491" s="172"/>
    </row>
    <row r="492" spans="1:12" x14ac:dyDescent="0.25">
      <c r="A492" s="172"/>
      <c r="B492" s="172"/>
      <c r="C492" s="173"/>
      <c r="D492" s="174"/>
      <c r="E492" s="174"/>
      <c r="F492" s="174"/>
      <c r="G492" s="172"/>
      <c r="L492" s="172"/>
    </row>
    <row r="493" spans="1:12" x14ac:dyDescent="0.25">
      <c r="A493" s="172"/>
      <c r="B493" s="172"/>
      <c r="C493" s="173"/>
      <c r="D493" s="174"/>
      <c r="E493" s="174"/>
      <c r="F493" s="174"/>
      <c r="G493" s="172"/>
      <c r="L493" s="172"/>
    </row>
    <row r="494" spans="1:12" x14ac:dyDescent="0.25">
      <c r="A494" s="172"/>
      <c r="B494" s="172"/>
      <c r="C494" s="173"/>
      <c r="D494" s="174"/>
      <c r="E494" s="174"/>
      <c r="F494" s="174"/>
      <c r="G494" s="172"/>
      <c r="L494" s="172"/>
    </row>
    <row r="495" spans="1:12" x14ac:dyDescent="0.25">
      <c r="A495" s="172"/>
      <c r="B495" s="172"/>
      <c r="C495" s="173"/>
      <c r="D495" s="174"/>
      <c r="E495" s="174"/>
      <c r="F495" s="174"/>
      <c r="G495" s="172"/>
      <c r="L495" s="172"/>
    </row>
    <row r="496" spans="1:12" x14ac:dyDescent="0.25">
      <c r="A496" s="172"/>
      <c r="B496" s="172"/>
      <c r="C496" s="173"/>
      <c r="D496" s="174"/>
      <c r="E496" s="174"/>
      <c r="F496" s="174"/>
      <c r="G496" s="172"/>
      <c r="L496" s="172"/>
    </row>
    <row r="497" spans="1:12" x14ac:dyDescent="0.25">
      <c r="A497" s="172"/>
      <c r="B497" s="172"/>
      <c r="C497" s="173"/>
      <c r="D497" s="174"/>
      <c r="E497" s="174"/>
      <c r="F497" s="174"/>
      <c r="G497" s="172"/>
      <c r="L497" s="172"/>
    </row>
    <row r="498" spans="1:12" x14ac:dyDescent="0.25">
      <c r="A498" s="172"/>
      <c r="B498" s="172"/>
      <c r="C498" s="173"/>
      <c r="D498" s="174"/>
      <c r="E498" s="174"/>
      <c r="F498" s="174"/>
      <c r="G498" s="172"/>
      <c r="L498" s="172"/>
    </row>
    <row r="499" spans="1:12" x14ac:dyDescent="0.25">
      <c r="A499" s="172"/>
      <c r="B499" s="172"/>
      <c r="C499" s="173"/>
      <c r="D499" s="174"/>
      <c r="E499" s="174"/>
      <c r="F499" s="174"/>
      <c r="G499" s="172"/>
      <c r="L499" s="172"/>
    </row>
    <row r="500" spans="1:12" x14ac:dyDescent="0.25">
      <c r="A500" s="172"/>
      <c r="B500" s="172"/>
      <c r="C500" s="173"/>
      <c r="D500" s="174"/>
      <c r="E500" s="174"/>
      <c r="F500" s="174"/>
      <c r="G500" s="172"/>
      <c r="L500" s="172"/>
    </row>
    <row r="501" spans="1:12" x14ac:dyDescent="0.25">
      <c r="A501" s="172"/>
      <c r="B501" s="172"/>
      <c r="C501" s="173"/>
      <c r="D501" s="174"/>
      <c r="E501" s="174"/>
      <c r="F501" s="174"/>
      <c r="G501" s="172"/>
      <c r="L501" s="172"/>
    </row>
    <row r="502" spans="1:12" x14ac:dyDescent="0.25">
      <c r="A502" s="172"/>
      <c r="B502" s="172"/>
      <c r="C502" s="173"/>
      <c r="D502" s="174"/>
      <c r="E502" s="174"/>
      <c r="F502" s="174"/>
      <c r="G502" s="172"/>
      <c r="L502" s="172"/>
    </row>
    <row r="503" spans="1:12" x14ac:dyDescent="0.25">
      <c r="A503" s="172"/>
      <c r="B503" s="172"/>
      <c r="C503" s="173"/>
      <c r="D503" s="174"/>
      <c r="E503" s="174"/>
      <c r="F503" s="174"/>
      <c r="G503" s="172"/>
      <c r="L503" s="172"/>
    </row>
    <row r="504" spans="1:12" x14ac:dyDescent="0.25">
      <c r="A504" s="172"/>
      <c r="B504" s="172"/>
      <c r="C504" s="173"/>
      <c r="D504" s="174"/>
      <c r="E504" s="174"/>
      <c r="F504" s="174"/>
      <c r="G504" s="172"/>
      <c r="L504" s="172"/>
    </row>
    <row r="505" spans="1:12" x14ac:dyDescent="0.25">
      <c r="A505" s="172"/>
      <c r="B505" s="172"/>
      <c r="C505" s="173"/>
      <c r="D505" s="174"/>
      <c r="E505" s="174"/>
      <c r="F505" s="174"/>
      <c r="G505" s="172"/>
      <c r="L505" s="172"/>
    </row>
    <row r="506" spans="1:12" x14ac:dyDescent="0.25">
      <c r="A506" s="172"/>
      <c r="B506" s="172"/>
      <c r="C506" s="173"/>
      <c r="D506" s="174"/>
      <c r="E506" s="174"/>
      <c r="F506" s="174"/>
      <c r="G506" s="172"/>
      <c r="L506" s="172"/>
    </row>
    <row r="507" spans="1:12" x14ac:dyDescent="0.25">
      <c r="A507" s="172"/>
      <c r="B507" s="172"/>
      <c r="C507" s="173"/>
      <c r="D507" s="174"/>
      <c r="E507" s="174"/>
      <c r="F507" s="174"/>
      <c r="G507" s="172"/>
      <c r="L507" s="172"/>
    </row>
    <row r="508" spans="1:12" x14ac:dyDescent="0.25">
      <c r="A508" s="172"/>
      <c r="B508" s="172"/>
      <c r="C508" s="173"/>
      <c r="D508" s="174"/>
      <c r="E508" s="174"/>
      <c r="F508" s="174"/>
      <c r="G508" s="172"/>
      <c r="L508" s="172"/>
    </row>
    <row r="509" spans="1:12" x14ac:dyDescent="0.25">
      <c r="A509" s="172"/>
      <c r="B509" s="172"/>
      <c r="C509" s="173"/>
      <c r="D509" s="174"/>
      <c r="E509" s="174"/>
      <c r="F509" s="174"/>
      <c r="G509" s="172"/>
      <c r="L509" s="172"/>
    </row>
    <row r="510" spans="1:12" x14ac:dyDescent="0.25">
      <c r="A510" s="172"/>
      <c r="B510" s="172"/>
      <c r="C510" s="173"/>
      <c r="D510" s="174"/>
      <c r="E510" s="174"/>
      <c r="F510" s="174"/>
      <c r="G510" s="172"/>
      <c r="L510" s="172"/>
    </row>
    <row r="511" spans="1:12" x14ac:dyDescent="0.25">
      <c r="A511" s="172"/>
      <c r="B511" s="172"/>
      <c r="C511" s="173"/>
      <c r="D511" s="174"/>
      <c r="E511" s="174"/>
      <c r="F511" s="174"/>
      <c r="G511" s="172"/>
      <c r="L511" s="172"/>
    </row>
    <row r="512" spans="1:12" x14ac:dyDescent="0.25">
      <c r="A512" s="172"/>
      <c r="B512" s="172"/>
      <c r="C512" s="173"/>
      <c r="D512" s="174"/>
      <c r="E512" s="174"/>
      <c r="F512" s="174"/>
      <c r="G512" s="172"/>
      <c r="L512" s="172"/>
    </row>
    <row r="513" spans="1:12" x14ac:dyDescent="0.25">
      <c r="A513" s="172"/>
      <c r="B513" s="172"/>
      <c r="C513" s="173"/>
      <c r="D513" s="174"/>
      <c r="E513" s="174"/>
      <c r="F513" s="174"/>
      <c r="G513" s="172"/>
      <c r="L513" s="172"/>
    </row>
    <row r="514" spans="1:12" x14ac:dyDescent="0.25">
      <c r="A514" s="172"/>
      <c r="B514" s="172"/>
      <c r="C514" s="173"/>
      <c r="D514" s="174"/>
      <c r="E514" s="174"/>
      <c r="F514" s="174"/>
      <c r="G514" s="172"/>
      <c r="L514" s="172"/>
    </row>
    <row r="515" spans="1:12" x14ac:dyDescent="0.25">
      <c r="A515" s="172"/>
      <c r="B515" s="172"/>
      <c r="C515" s="173"/>
      <c r="D515" s="174"/>
      <c r="E515" s="174"/>
      <c r="F515" s="174"/>
      <c r="G515" s="172"/>
      <c r="L515" s="172"/>
    </row>
    <row r="516" spans="1:12" x14ac:dyDescent="0.25">
      <c r="A516" s="172"/>
      <c r="B516" s="172"/>
      <c r="C516" s="173"/>
      <c r="D516" s="174"/>
      <c r="E516" s="174"/>
      <c r="F516" s="174"/>
      <c r="G516" s="172"/>
      <c r="L516" s="172"/>
    </row>
    <row r="517" spans="1:12" x14ac:dyDescent="0.25">
      <c r="A517" s="172"/>
      <c r="B517" s="172"/>
      <c r="C517" s="173"/>
      <c r="D517" s="174"/>
      <c r="E517" s="174"/>
      <c r="F517" s="174"/>
      <c r="G517" s="172"/>
      <c r="L517" s="172"/>
    </row>
    <row r="518" spans="1:12" x14ac:dyDescent="0.25">
      <c r="A518" s="172"/>
      <c r="B518" s="172"/>
      <c r="C518" s="173"/>
      <c r="D518" s="174"/>
      <c r="E518" s="174"/>
      <c r="F518" s="174"/>
      <c r="G518" s="172"/>
      <c r="L518" s="172"/>
    </row>
    <row r="519" spans="1:12" x14ac:dyDescent="0.25">
      <c r="A519" s="172"/>
      <c r="B519" s="172"/>
      <c r="C519" s="173"/>
      <c r="D519" s="174"/>
      <c r="E519" s="174"/>
      <c r="F519" s="174"/>
      <c r="G519" s="172"/>
      <c r="L519" s="172"/>
    </row>
    <row r="520" spans="1:12" x14ac:dyDescent="0.25">
      <c r="A520" s="172"/>
      <c r="B520" s="172"/>
      <c r="C520" s="173"/>
      <c r="D520" s="174"/>
      <c r="E520" s="174"/>
      <c r="F520" s="174"/>
      <c r="G520" s="172"/>
      <c r="L520" s="172"/>
    </row>
    <row r="521" spans="1:12" x14ac:dyDescent="0.25">
      <c r="A521" s="172"/>
      <c r="B521" s="172"/>
      <c r="C521" s="173"/>
      <c r="D521" s="174"/>
      <c r="E521" s="174"/>
      <c r="F521" s="174"/>
      <c r="G521" s="172"/>
      <c r="L521" s="172"/>
    </row>
    <row r="522" spans="1:12" x14ac:dyDescent="0.25">
      <c r="A522" s="172"/>
      <c r="B522" s="172"/>
      <c r="C522" s="173"/>
      <c r="D522" s="174"/>
      <c r="E522" s="174"/>
      <c r="F522" s="174"/>
      <c r="G522" s="172"/>
      <c r="L522" s="172"/>
    </row>
    <row r="523" spans="1:12" x14ac:dyDescent="0.25">
      <c r="A523" s="172"/>
      <c r="B523" s="172"/>
      <c r="C523" s="173"/>
      <c r="D523" s="174"/>
      <c r="E523" s="174"/>
      <c r="F523" s="174"/>
      <c r="G523" s="172"/>
      <c r="L523" s="172"/>
    </row>
    <row r="524" spans="1:12" x14ac:dyDescent="0.25">
      <c r="A524" s="172"/>
      <c r="B524" s="172"/>
      <c r="C524" s="173"/>
      <c r="D524" s="174"/>
      <c r="E524" s="174"/>
      <c r="F524" s="174"/>
      <c r="G524" s="172"/>
      <c r="L524" s="172"/>
    </row>
    <row r="525" spans="1:12" x14ac:dyDescent="0.25">
      <c r="A525" s="172"/>
      <c r="B525" s="172"/>
      <c r="C525" s="173"/>
      <c r="D525" s="174"/>
      <c r="E525" s="174"/>
      <c r="F525" s="174"/>
      <c r="G525" s="172"/>
      <c r="L525" s="172"/>
    </row>
    <row r="526" spans="1:12" x14ac:dyDescent="0.25">
      <c r="A526" s="172"/>
      <c r="B526" s="172"/>
      <c r="C526" s="173"/>
      <c r="D526" s="174"/>
      <c r="E526" s="174"/>
      <c r="F526" s="174"/>
      <c r="G526" s="172"/>
      <c r="L526" s="172"/>
    </row>
    <row r="527" spans="1:12" x14ac:dyDescent="0.25">
      <c r="A527" s="172"/>
      <c r="B527" s="172"/>
      <c r="C527" s="173"/>
      <c r="D527" s="174"/>
      <c r="E527" s="174"/>
      <c r="F527" s="174"/>
      <c r="G527" s="172"/>
      <c r="L527" s="172"/>
    </row>
    <row r="528" spans="1:12" x14ac:dyDescent="0.25">
      <c r="A528" s="172"/>
      <c r="B528" s="172"/>
      <c r="C528" s="173"/>
      <c r="D528" s="174"/>
      <c r="E528" s="174"/>
      <c r="F528" s="174"/>
      <c r="G528" s="172"/>
      <c r="L528" s="172"/>
    </row>
    <row r="529" spans="1:12" x14ac:dyDescent="0.25">
      <c r="A529" s="172"/>
      <c r="B529" s="172"/>
      <c r="C529" s="173"/>
      <c r="D529" s="174"/>
      <c r="E529" s="174"/>
      <c r="F529" s="174"/>
      <c r="G529" s="172"/>
      <c r="L529" s="172"/>
    </row>
    <row r="530" spans="1:12" x14ac:dyDescent="0.25">
      <c r="A530" s="172"/>
      <c r="B530" s="172"/>
      <c r="C530" s="173"/>
      <c r="D530" s="174"/>
      <c r="E530" s="174"/>
      <c r="F530" s="174"/>
      <c r="G530" s="172"/>
      <c r="L530" s="172"/>
    </row>
    <row r="531" spans="1:12" x14ac:dyDescent="0.25">
      <c r="A531" s="172"/>
      <c r="B531" s="172"/>
      <c r="C531" s="173"/>
      <c r="D531" s="174"/>
      <c r="E531" s="174"/>
      <c r="F531" s="174"/>
      <c r="G531" s="172"/>
      <c r="L531" s="172"/>
    </row>
    <row r="532" spans="1:12" x14ac:dyDescent="0.25">
      <c r="A532" s="172"/>
      <c r="B532" s="172"/>
      <c r="C532" s="173"/>
      <c r="D532" s="174"/>
      <c r="E532" s="174"/>
      <c r="F532" s="174"/>
      <c r="G532" s="172"/>
      <c r="L532" s="172"/>
    </row>
    <row r="533" spans="1:12" x14ac:dyDescent="0.25">
      <c r="A533" s="172"/>
      <c r="B533" s="172"/>
      <c r="C533" s="173"/>
      <c r="D533" s="174"/>
      <c r="E533" s="174"/>
      <c r="F533" s="174"/>
      <c r="G533" s="172"/>
      <c r="L533" s="172"/>
    </row>
    <row r="534" spans="1:12" x14ac:dyDescent="0.25">
      <c r="A534" s="172"/>
      <c r="B534" s="172"/>
      <c r="C534" s="173"/>
      <c r="D534" s="174"/>
      <c r="E534" s="174"/>
      <c r="F534" s="174"/>
      <c r="G534" s="172"/>
      <c r="L534" s="172"/>
    </row>
    <row r="535" spans="1:12" x14ac:dyDescent="0.25">
      <c r="A535" s="172"/>
      <c r="B535" s="172"/>
      <c r="C535" s="173"/>
      <c r="D535" s="174"/>
      <c r="E535" s="174"/>
      <c r="F535" s="174"/>
      <c r="G535" s="172"/>
      <c r="L535" s="172"/>
    </row>
    <row r="536" spans="1:12" x14ac:dyDescent="0.25">
      <c r="A536" s="172"/>
      <c r="B536" s="172"/>
      <c r="C536" s="173"/>
      <c r="D536" s="174"/>
      <c r="E536" s="174"/>
      <c r="F536" s="174"/>
      <c r="G536" s="172"/>
      <c r="L536" s="172"/>
    </row>
    <row r="537" spans="1:12" x14ac:dyDescent="0.25">
      <c r="A537" s="172"/>
      <c r="B537" s="172"/>
      <c r="C537" s="173"/>
      <c r="D537" s="174"/>
      <c r="E537" s="174"/>
      <c r="F537" s="174"/>
      <c r="G537" s="172"/>
      <c r="L537" s="172"/>
    </row>
    <row r="538" spans="1:12" x14ac:dyDescent="0.25">
      <c r="A538" s="172"/>
      <c r="B538" s="172"/>
      <c r="C538" s="173"/>
      <c r="D538" s="174"/>
      <c r="E538" s="174"/>
      <c r="F538" s="174"/>
      <c r="G538" s="172"/>
      <c r="L538" s="172"/>
    </row>
    <row r="539" spans="1:12" x14ac:dyDescent="0.25">
      <c r="A539" s="172"/>
      <c r="B539" s="172"/>
      <c r="C539" s="173"/>
      <c r="D539" s="174"/>
      <c r="E539" s="174"/>
      <c r="F539" s="174"/>
      <c r="G539" s="172"/>
      <c r="L539" s="172"/>
    </row>
    <row r="540" spans="1:12" x14ac:dyDescent="0.25">
      <c r="A540" s="172"/>
      <c r="B540" s="172"/>
      <c r="C540" s="173"/>
      <c r="D540" s="174"/>
      <c r="E540" s="174"/>
      <c r="F540" s="174"/>
      <c r="G540" s="172"/>
      <c r="L540" s="172"/>
    </row>
    <row r="541" spans="1:12" x14ac:dyDescent="0.25">
      <c r="A541" s="172"/>
      <c r="B541" s="172"/>
      <c r="C541" s="173"/>
      <c r="D541" s="174"/>
      <c r="E541" s="174"/>
      <c r="F541" s="174"/>
      <c r="G541" s="172"/>
      <c r="L541" s="172"/>
    </row>
    <row r="542" spans="1:12" x14ac:dyDescent="0.25">
      <c r="A542" s="172"/>
      <c r="B542" s="172"/>
      <c r="C542" s="173"/>
      <c r="D542" s="174"/>
      <c r="E542" s="174"/>
      <c r="F542" s="174"/>
      <c r="G542" s="172"/>
      <c r="L542" s="172"/>
    </row>
    <row r="543" spans="1:12" x14ac:dyDescent="0.25">
      <c r="A543" s="172"/>
      <c r="B543" s="172"/>
      <c r="C543" s="173"/>
      <c r="D543" s="174"/>
      <c r="E543" s="174"/>
      <c r="F543" s="174"/>
      <c r="G543" s="172"/>
      <c r="L543" s="172"/>
    </row>
    <row r="544" spans="1:12" x14ac:dyDescent="0.25">
      <c r="A544" s="172"/>
      <c r="B544" s="172"/>
      <c r="C544" s="173"/>
      <c r="D544" s="174"/>
      <c r="E544" s="174"/>
      <c r="F544" s="174"/>
      <c r="G544" s="172"/>
      <c r="L544" s="172"/>
    </row>
    <row r="545" spans="1:12" x14ac:dyDescent="0.25">
      <c r="A545" s="172"/>
      <c r="B545" s="172"/>
      <c r="C545" s="173"/>
      <c r="D545" s="174"/>
      <c r="E545" s="174"/>
      <c r="F545" s="174"/>
      <c r="G545" s="172"/>
      <c r="L545" s="172"/>
    </row>
    <row r="546" spans="1:12" x14ac:dyDescent="0.25">
      <c r="A546" s="172"/>
      <c r="B546" s="172"/>
      <c r="C546" s="173"/>
      <c r="D546" s="174"/>
      <c r="E546" s="174"/>
      <c r="F546" s="174"/>
      <c r="G546" s="172"/>
      <c r="L546" s="172"/>
    </row>
    <row r="547" spans="1:12" x14ac:dyDescent="0.25">
      <c r="A547" s="172"/>
      <c r="B547" s="172"/>
      <c r="C547" s="173"/>
      <c r="D547" s="174"/>
      <c r="E547" s="174"/>
      <c r="F547" s="174"/>
      <c r="G547" s="172"/>
      <c r="L547" s="172"/>
    </row>
    <row r="548" spans="1:12" x14ac:dyDescent="0.25">
      <c r="A548" s="172"/>
      <c r="B548" s="172"/>
      <c r="C548" s="173"/>
      <c r="D548" s="174"/>
      <c r="E548" s="174"/>
      <c r="F548" s="174"/>
      <c r="G548" s="172"/>
      <c r="L548" s="172"/>
    </row>
    <row r="549" spans="1:12" x14ac:dyDescent="0.25">
      <c r="A549" s="172"/>
      <c r="B549" s="172"/>
      <c r="C549" s="173"/>
      <c r="D549" s="174"/>
      <c r="E549" s="174"/>
      <c r="F549" s="174"/>
      <c r="G549" s="172"/>
      <c r="L549" s="172"/>
    </row>
    <row r="550" spans="1:12" x14ac:dyDescent="0.25">
      <c r="A550" s="172"/>
      <c r="B550" s="172"/>
      <c r="C550" s="173"/>
      <c r="D550" s="174"/>
      <c r="E550" s="174"/>
      <c r="F550" s="174"/>
      <c r="G550" s="172"/>
      <c r="L550" s="172"/>
    </row>
    <row r="551" spans="1:12" x14ac:dyDescent="0.25">
      <c r="A551" s="172"/>
      <c r="B551" s="172"/>
      <c r="C551" s="173"/>
      <c r="D551" s="174"/>
      <c r="E551" s="174"/>
      <c r="F551" s="174"/>
      <c r="G551" s="172"/>
      <c r="L551" s="172"/>
    </row>
    <row r="552" spans="1:12" x14ac:dyDescent="0.25">
      <c r="A552" s="172"/>
      <c r="B552" s="172"/>
      <c r="C552" s="173"/>
      <c r="D552" s="174"/>
      <c r="E552" s="174"/>
      <c r="F552" s="174"/>
      <c r="G552" s="172"/>
      <c r="L552" s="172"/>
    </row>
    <row r="553" spans="1:12" x14ac:dyDescent="0.25">
      <c r="A553" s="172"/>
      <c r="B553" s="172"/>
      <c r="C553" s="173"/>
      <c r="D553" s="174"/>
      <c r="E553" s="174"/>
      <c r="F553" s="174"/>
      <c r="G553" s="172"/>
      <c r="L553" s="172"/>
    </row>
    <row r="554" spans="1:12" x14ac:dyDescent="0.25">
      <c r="A554" s="172"/>
      <c r="B554" s="172"/>
      <c r="C554" s="173"/>
      <c r="D554" s="174"/>
      <c r="E554" s="174"/>
      <c r="F554" s="174"/>
      <c r="G554" s="172"/>
      <c r="L554" s="172"/>
    </row>
    <row r="555" spans="1:12" x14ac:dyDescent="0.25">
      <c r="A555" s="172"/>
      <c r="B555" s="172"/>
      <c r="C555" s="173"/>
      <c r="D555" s="174"/>
      <c r="E555" s="174"/>
      <c r="F555" s="174"/>
      <c r="G555" s="172"/>
      <c r="L555" s="172"/>
    </row>
    <row r="556" spans="1:12" x14ac:dyDescent="0.25">
      <c r="A556" s="172"/>
      <c r="B556" s="172"/>
      <c r="C556" s="173"/>
      <c r="D556" s="174"/>
      <c r="E556" s="174"/>
      <c r="F556" s="174"/>
      <c r="G556" s="172"/>
      <c r="L556" s="172"/>
    </row>
    <row r="557" spans="1:12" x14ac:dyDescent="0.25">
      <c r="A557" s="172"/>
      <c r="B557" s="172"/>
      <c r="C557" s="173"/>
      <c r="D557" s="174"/>
      <c r="E557" s="174"/>
      <c r="F557" s="174"/>
      <c r="G557" s="172"/>
      <c r="L557" s="172"/>
    </row>
    <row r="558" spans="1:12" x14ac:dyDescent="0.25">
      <c r="A558" s="172"/>
      <c r="B558" s="172"/>
      <c r="C558" s="173"/>
      <c r="D558" s="174"/>
      <c r="E558" s="174"/>
      <c r="F558" s="174"/>
      <c r="G558" s="172"/>
      <c r="L558" s="172"/>
    </row>
    <row r="559" spans="1:12" x14ac:dyDescent="0.25">
      <c r="A559" s="172"/>
      <c r="B559" s="172"/>
      <c r="C559" s="173"/>
      <c r="D559" s="174"/>
      <c r="E559" s="174"/>
      <c r="F559" s="174"/>
      <c r="G559" s="172"/>
      <c r="L559" s="172"/>
    </row>
    <row r="560" spans="1:12" x14ac:dyDescent="0.25">
      <c r="A560" s="172"/>
      <c r="B560" s="172"/>
      <c r="C560" s="173"/>
      <c r="D560" s="174"/>
      <c r="E560" s="174"/>
      <c r="F560" s="174"/>
      <c r="G560" s="172"/>
      <c r="L560" s="172"/>
    </row>
    <row r="561" spans="1:12" x14ac:dyDescent="0.25">
      <c r="A561" s="172"/>
      <c r="B561" s="172"/>
      <c r="C561" s="173"/>
      <c r="D561" s="174"/>
      <c r="E561" s="174"/>
      <c r="F561" s="174"/>
      <c r="G561" s="172"/>
      <c r="L561" s="172"/>
    </row>
    <row r="562" spans="1:12" x14ac:dyDescent="0.25">
      <c r="A562" s="172"/>
      <c r="B562" s="172"/>
      <c r="C562" s="173"/>
      <c r="D562" s="174"/>
      <c r="E562" s="174"/>
      <c r="F562" s="174"/>
      <c r="G562" s="172"/>
      <c r="L562" s="172"/>
    </row>
    <row r="563" spans="1:12" x14ac:dyDescent="0.25">
      <c r="A563" s="172"/>
      <c r="B563" s="172"/>
      <c r="C563" s="173"/>
      <c r="D563" s="174"/>
      <c r="E563" s="174"/>
      <c r="F563" s="174"/>
      <c r="G563" s="172"/>
      <c r="L563" s="172"/>
    </row>
    <row r="564" spans="1:12" x14ac:dyDescent="0.25">
      <c r="A564" s="172"/>
      <c r="B564" s="172"/>
      <c r="C564" s="173"/>
      <c r="D564" s="174"/>
      <c r="E564" s="174"/>
      <c r="F564" s="174"/>
      <c r="G564" s="172"/>
      <c r="L564" s="172"/>
    </row>
    <row r="565" spans="1:12" x14ac:dyDescent="0.25">
      <c r="A565" s="172"/>
      <c r="B565" s="172"/>
      <c r="C565" s="173"/>
      <c r="D565" s="174"/>
      <c r="E565" s="174"/>
      <c r="F565" s="174"/>
      <c r="G565" s="172"/>
      <c r="L565" s="172"/>
    </row>
    <row r="566" spans="1:12" x14ac:dyDescent="0.25">
      <c r="A566" s="172"/>
      <c r="B566" s="172"/>
      <c r="C566" s="173"/>
      <c r="D566" s="174"/>
      <c r="E566" s="174"/>
      <c r="F566" s="174"/>
      <c r="G566" s="172"/>
      <c r="L566" s="172"/>
    </row>
    <row r="567" spans="1:12" x14ac:dyDescent="0.25">
      <c r="A567" s="172"/>
      <c r="B567" s="172"/>
      <c r="C567" s="173"/>
      <c r="D567" s="174"/>
      <c r="E567" s="174"/>
      <c r="F567" s="174"/>
      <c r="G567" s="172"/>
      <c r="L567" s="172"/>
    </row>
    <row r="568" spans="1:12" x14ac:dyDescent="0.25">
      <c r="A568" s="172"/>
      <c r="B568" s="172"/>
      <c r="C568" s="173"/>
      <c r="D568" s="174"/>
      <c r="E568" s="174"/>
      <c r="F568" s="174"/>
      <c r="G568" s="172"/>
      <c r="L568" s="172"/>
    </row>
    <row r="569" spans="1:12" x14ac:dyDescent="0.25">
      <c r="A569" s="172"/>
      <c r="B569" s="172"/>
      <c r="C569" s="173"/>
      <c r="D569" s="174"/>
      <c r="E569" s="174"/>
      <c r="F569" s="174"/>
      <c r="G569" s="172"/>
      <c r="L569" s="172"/>
    </row>
    <row r="570" spans="1:12" x14ac:dyDescent="0.25">
      <c r="A570" s="172"/>
      <c r="B570" s="172"/>
      <c r="C570" s="173"/>
      <c r="D570" s="174"/>
      <c r="E570" s="174"/>
      <c r="F570" s="174"/>
      <c r="G570" s="172"/>
      <c r="L570" s="172"/>
    </row>
    <row r="571" spans="1:12" x14ac:dyDescent="0.25">
      <c r="A571" s="172"/>
      <c r="B571" s="172"/>
      <c r="C571" s="173"/>
      <c r="D571" s="174"/>
      <c r="E571" s="174"/>
      <c r="F571" s="174"/>
      <c r="G571" s="172"/>
      <c r="L571" s="172"/>
    </row>
    <row r="572" spans="1:12" x14ac:dyDescent="0.25">
      <c r="A572" s="172"/>
      <c r="B572" s="172"/>
      <c r="C572" s="173"/>
      <c r="D572" s="174"/>
      <c r="E572" s="174"/>
      <c r="F572" s="174"/>
      <c r="G572" s="172"/>
      <c r="L572" s="172"/>
    </row>
    <row r="573" spans="1:12" x14ac:dyDescent="0.25">
      <c r="A573" s="172"/>
      <c r="B573" s="172"/>
      <c r="C573" s="173"/>
      <c r="D573" s="174"/>
      <c r="E573" s="174"/>
      <c r="F573" s="174"/>
      <c r="G573" s="172"/>
      <c r="L573" s="172"/>
    </row>
    <row r="574" spans="1:12" x14ac:dyDescent="0.25">
      <c r="A574" s="172"/>
      <c r="B574" s="172"/>
      <c r="C574" s="173"/>
      <c r="D574" s="174"/>
      <c r="E574" s="174"/>
      <c r="F574" s="174"/>
      <c r="G574" s="172"/>
      <c r="L574" s="172"/>
    </row>
    <row r="575" spans="1:12" x14ac:dyDescent="0.25">
      <c r="A575" s="172"/>
      <c r="B575" s="172"/>
      <c r="C575" s="173"/>
      <c r="D575" s="174"/>
      <c r="E575" s="174"/>
      <c r="F575" s="174"/>
      <c r="G575" s="172"/>
      <c r="L575" s="172"/>
    </row>
    <row r="576" spans="1:12" x14ac:dyDescent="0.25">
      <c r="A576" s="172"/>
      <c r="B576" s="172"/>
      <c r="C576" s="173"/>
      <c r="D576" s="174"/>
      <c r="E576" s="174"/>
      <c r="F576" s="174"/>
      <c r="G576" s="172"/>
      <c r="L576" s="172"/>
    </row>
    <row r="577" spans="1:12" x14ac:dyDescent="0.25">
      <c r="A577" s="172"/>
      <c r="B577" s="172"/>
      <c r="C577" s="173"/>
      <c r="D577" s="174"/>
      <c r="E577" s="174"/>
      <c r="F577" s="174"/>
      <c r="G577" s="172"/>
      <c r="L577" s="172"/>
    </row>
    <row r="578" spans="1:12" x14ac:dyDescent="0.25">
      <c r="A578" s="172"/>
      <c r="B578" s="172"/>
      <c r="C578" s="173"/>
      <c r="D578" s="174"/>
      <c r="E578" s="174"/>
      <c r="F578" s="174"/>
      <c r="G578" s="172"/>
      <c r="L578" s="172"/>
    </row>
    <row r="579" spans="1:12" x14ac:dyDescent="0.25">
      <c r="A579" s="172"/>
      <c r="B579" s="172"/>
      <c r="C579" s="173"/>
      <c r="D579" s="174"/>
      <c r="E579" s="174"/>
      <c r="F579" s="174"/>
      <c r="G579" s="172"/>
      <c r="L579" s="172"/>
    </row>
    <row r="580" spans="1:12" x14ac:dyDescent="0.25">
      <c r="A580" s="172"/>
      <c r="B580" s="172"/>
      <c r="C580" s="173"/>
      <c r="D580" s="174"/>
      <c r="E580" s="174"/>
      <c r="F580" s="174"/>
      <c r="G580" s="172"/>
      <c r="L580" s="172"/>
    </row>
    <row r="581" spans="1:12" x14ac:dyDescent="0.25">
      <c r="A581" s="172"/>
      <c r="B581" s="172"/>
      <c r="C581" s="173"/>
      <c r="D581" s="174"/>
      <c r="E581" s="174"/>
      <c r="F581" s="174"/>
      <c r="G581" s="172"/>
      <c r="L581" s="172"/>
    </row>
    <row r="582" spans="1:12" x14ac:dyDescent="0.25">
      <c r="A582" s="172"/>
      <c r="B582" s="172"/>
      <c r="C582" s="173"/>
      <c r="D582" s="174"/>
      <c r="E582" s="174"/>
      <c r="F582" s="174"/>
      <c r="G582" s="172"/>
      <c r="L582" s="172"/>
    </row>
    <row r="583" spans="1:12" x14ac:dyDescent="0.25">
      <c r="A583" s="172"/>
      <c r="B583" s="172"/>
      <c r="C583" s="173"/>
      <c r="D583" s="174"/>
      <c r="E583" s="174"/>
      <c r="F583" s="174"/>
      <c r="G583" s="172"/>
      <c r="L583" s="172"/>
    </row>
    <row r="584" spans="1:12" x14ac:dyDescent="0.25">
      <c r="A584" s="172"/>
      <c r="B584" s="172"/>
      <c r="C584" s="173"/>
      <c r="D584" s="174"/>
      <c r="E584" s="174"/>
      <c r="F584" s="174"/>
      <c r="G584" s="172"/>
      <c r="L584" s="172"/>
    </row>
    <row r="585" spans="1:12" x14ac:dyDescent="0.25">
      <c r="A585" s="172"/>
      <c r="B585" s="172"/>
      <c r="C585" s="173"/>
      <c r="D585" s="174"/>
      <c r="E585" s="174"/>
      <c r="F585" s="174"/>
      <c r="G585" s="172"/>
      <c r="L585" s="172"/>
    </row>
    <row r="586" spans="1:12" x14ac:dyDescent="0.25">
      <c r="A586" s="172"/>
      <c r="B586" s="172"/>
      <c r="C586" s="173"/>
      <c r="D586" s="174"/>
      <c r="E586" s="174"/>
      <c r="F586" s="174"/>
      <c r="G586" s="172"/>
      <c r="L586" s="172"/>
    </row>
    <row r="587" spans="1:12" x14ac:dyDescent="0.25">
      <c r="A587" s="172"/>
      <c r="B587" s="172"/>
      <c r="C587" s="173"/>
      <c r="D587" s="174"/>
      <c r="E587" s="174"/>
      <c r="F587" s="174"/>
      <c r="G587" s="172"/>
      <c r="L587" s="172"/>
    </row>
    <row r="588" spans="1:12" x14ac:dyDescent="0.25">
      <c r="A588" s="172"/>
      <c r="B588" s="172"/>
      <c r="C588" s="173"/>
      <c r="D588" s="174"/>
      <c r="E588" s="174"/>
      <c r="F588" s="174"/>
      <c r="G588" s="172"/>
      <c r="L588" s="172"/>
    </row>
    <row r="589" spans="1:12" x14ac:dyDescent="0.25">
      <c r="A589" s="172"/>
      <c r="B589" s="172"/>
      <c r="C589" s="173"/>
      <c r="D589" s="174"/>
      <c r="E589" s="174"/>
      <c r="F589" s="174"/>
      <c r="G589" s="172"/>
      <c r="L589" s="172"/>
    </row>
    <row r="590" spans="1:12" x14ac:dyDescent="0.25">
      <c r="A590" s="172"/>
      <c r="B590" s="172"/>
      <c r="C590" s="173"/>
      <c r="D590" s="174"/>
      <c r="E590" s="174"/>
      <c r="F590" s="174"/>
      <c r="G590" s="172"/>
      <c r="L590" s="172"/>
    </row>
    <row r="591" spans="1:12" x14ac:dyDescent="0.25">
      <c r="A591" s="172"/>
      <c r="B591" s="172"/>
      <c r="C591" s="173"/>
      <c r="D591" s="174"/>
      <c r="E591" s="174"/>
      <c r="F591" s="174"/>
      <c r="G591" s="172"/>
      <c r="L591" s="172"/>
    </row>
    <row r="592" spans="1:12" x14ac:dyDescent="0.25">
      <c r="A592" s="172"/>
      <c r="B592" s="172"/>
      <c r="C592" s="173"/>
      <c r="D592" s="174"/>
      <c r="E592" s="174"/>
      <c r="F592" s="174"/>
      <c r="G592" s="172"/>
      <c r="L592" s="172"/>
    </row>
    <row r="593" spans="1:12" x14ac:dyDescent="0.25">
      <c r="A593" s="172"/>
      <c r="B593" s="172"/>
      <c r="C593" s="173"/>
      <c r="D593" s="174"/>
      <c r="E593" s="174"/>
      <c r="F593" s="174"/>
      <c r="G593" s="172"/>
      <c r="L593" s="172"/>
    </row>
    <row r="594" spans="1:12" x14ac:dyDescent="0.25">
      <c r="A594" s="172"/>
      <c r="B594" s="172"/>
      <c r="C594" s="173"/>
      <c r="D594" s="174"/>
      <c r="E594" s="174"/>
      <c r="F594" s="174"/>
      <c r="G594" s="172"/>
      <c r="L594" s="172"/>
    </row>
    <row r="595" spans="1:12" x14ac:dyDescent="0.25">
      <c r="A595" s="172"/>
      <c r="B595" s="172"/>
      <c r="C595" s="173"/>
      <c r="D595" s="174"/>
      <c r="E595" s="174"/>
      <c r="F595" s="174"/>
      <c r="G595" s="172"/>
      <c r="L595" s="172"/>
    </row>
    <row r="596" spans="1:12" x14ac:dyDescent="0.25">
      <c r="A596" s="172"/>
      <c r="B596" s="172"/>
      <c r="C596" s="173"/>
      <c r="D596" s="174"/>
      <c r="E596" s="174"/>
      <c r="F596" s="174"/>
      <c r="G596" s="172"/>
      <c r="L596" s="172"/>
    </row>
    <row r="597" spans="1:12" x14ac:dyDescent="0.25">
      <c r="A597" s="172"/>
      <c r="B597" s="172"/>
      <c r="C597" s="173"/>
      <c r="D597" s="174"/>
      <c r="E597" s="174"/>
      <c r="F597" s="174"/>
      <c r="G597" s="172"/>
      <c r="L597" s="172"/>
    </row>
    <row r="598" spans="1:12" x14ac:dyDescent="0.25">
      <c r="A598" s="172"/>
      <c r="B598" s="172"/>
      <c r="C598" s="173"/>
      <c r="D598" s="174"/>
      <c r="E598" s="174"/>
      <c r="F598" s="174"/>
      <c r="G598" s="172"/>
      <c r="L598" s="172"/>
    </row>
    <row r="599" spans="1:12" x14ac:dyDescent="0.25">
      <c r="A599" s="172"/>
      <c r="B599" s="172"/>
      <c r="C599" s="173"/>
      <c r="D599" s="174"/>
      <c r="E599" s="174"/>
      <c r="F599" s="174"/>
      <c r="G599" s="172"/>
      <c r="L599" s="172"/>
    </row>
    <row r="600" spans="1:12" x14ac:dyDescent="0.25">
      <c r="A600" s="172"/>
      <c r="B600" s="172"/>
      <c r="C600" s="173"/>
      <c r="D600" s="174"/>
      <c r="E600" s="174"/>
      <c r="F600" s="174"/>
      <c r="G600" s="172"/>
      <c r="L600" s="172"/>
    </row>
    <row r="601" spans="1:12" x14ac:dyDescent="0.25">
      <c r="A601" s="172"/>
      <c r="B601" s="172"/>
      <c r="C601" s="173"/>
      <c r="D601" s="174"/>
      <c r="E601" s="174"/>
      <c r="F601" s="174"/>
      <c r="G601" s="172"/>
      <c r="L601" s="172"/>
    </row>
    <row r="602" spans="1:12" x14ac:dyDescent="0.25">
      <c r="A602" s="172"/>
      <c r="B602" s="172"/>
      <c r="C602" s="173"/>
      <c r="D602" s="174"/>
      <c r="E602" s="174"/>
      <c r="F602" s="174"/>
      <c r="G602" s="172"/>
      <c r="L602" s="172"/>
    </row>
    <row r="603" spans="1:12" x14ac:dyDescent="0.25">
      <c r="A603" s="172"/>
      <c r="B603" s="172"/>
      <c r="C603" s="173"/>
      <c r="D603" s="174"/>
      <c r="E603" s="174"/>
      <c r="F603" s="174"/>
      <c r="G603" s="172"/>
      <c r="L603" s="172"/>
    </row>
    <row r="604" spans="1:12" x14ac:dyDescent="0.25">
      <c r="A604" s="172"/>
      <c r="B604" s="172"/>
      <c r="C604" s="173"/>
      <c r="D604" s="174"/>
      <c r="E604" s="174"/>
      <c r="F604" s="174"/>
      <c r="G604" s="172"/>
      <c r="L604" s="172"/>
    </row>
    <row r="605" spans="1:12" x14ac:dyDescent="0.25">
      <c r="A605" s="172"/>
      <c r="B605" s="172"/>
      <c r="C605" s="173"/>
      <c r="D605" s="174"/>
      <c r="E605" s="174"/>
      <c r="F605" s="174"/>
      <c r="G605" s="172"/>
      <c r="L605" s="172"/>
    </row>
    <row r="606" spans="1:12" x14ac:dyDescent="0.25">
      <c r="A606" s="172"/>
      <c r="B606" s="172"/>
      <c r="C606" s="173"/>
      <c r="D606" s="174"/>
      <c r="E606" s="174"/>
      <c r="F606" s="174"/>
      <c r="G606" s="172"/>
      <c r="L606" s="172"/>
    </row>
    <row r="607" spans="1:12" x14ac:dyDescent="0.25">
      <c r="A607" s="172"/>
      <c r="B607" s="172"/>
      <c r="C607" s="173"/>
      <c r="D607" s="174"/>
      <c r="E607" s="174"/>
      <c r="F607" s="174"/>
      <c r="G607" s="172"/>
      <c r="L607" s="172"/>
    </row>
    <row r="608" spans="1:12" x14ac:dyDescent="0.25">
      <c r="A608" s="172"/>
      <c r="B608" s="172"/>
      <c r="C608" s="173"/>
      <c r="D608" s="174"/>
      <c r="E608" s="174"/>
      <c r="F608" s="174"/>
      <c r="G608" s="172"/>
      <c r="L608" s="172"/>
    </row>
    <row r="609" spans="1:12" x14ac:dyDescent="0.25">
      <c r="A609" s="172"/>
      <c r="B609" s="172"/>
      <c r="C609" s="173"/>
      <c r="D609" s="174"/>
      <c r="E609" s="174"/>
      <c r="F609" s="174"/>
      <c r="G609" s="172"/>
      <c r="L609" s="172"/>
    </row>
    <row r="610" spans="1:12" x14ac:dyDescent="0.25">
      <c r="A610" s="172"/>
      <c r="B610" s="172"/>
      <c r="C610" s="173"/>
      <c r="D610" s="174"/>
      <c r="E610" s="174"/>
      <c r="F610" s="174"/>
      <c r="G610" s="172"/>
      <c r="L610" s="172"/>
    </row>
    <row r="611" spans="1:12" x14ac:dyDescent="0.25">
      <c r="A611" s="172"/>
      <c r="B611" s="172"/>
      <c r="C611" s="173"/>
      <c r="D611" s="174"/>
      <c r="E611" s="174"/>
      <c r="F611" s="174"/>
      <c r="G611" s="172"/>
      <c r="L611" s="172"/>
    </row>
    <row r="612" spans="1:12" x14ac:dyDescent="0.25">
      <c r="A612" s="172"/>
      <c r="B612" s="172"/>
      <c r="C612" s="173"/>
      <c r="D612" s="174"/>
      <c r="E612" s="174"/>
      <c r="F612" s="174"/>
      <c r="G612" s="172"/>
      <c r="L612" s="172"/>
    </row>
    <row r="613" spans="1:12" x14ac:dyDescent="0.25">
      <c r="A613" s="172"/>
      <c r="B613" s="172"/>
      <c r="C613" s="173"/>
      <c r="D613" s="174"/>
      <c r="E613" s="174"/>
      <c r="F613" s="174"/>
      <c r="G613" s="172"/>
      <c r="L613" s="172"/>
    </row>
    <row r="614" spans="1:12" x14ac:dyDescent="0.25">
      <c r="A614" s="172"/>
      <c r="B614" s="172"/>
      <c r="C614" s="173"/>
      <c r="D614" s="174"/>
      <c r="E614" s="174"/>
      <c r="F614" s="174"/>
      <c r="G614" s="172"/>
      <c r="L614" s="172"/>
    </row>
    <row r="615" spans="1:12" x14ac:dyDescent="0.25">
      <c r="A615" s="172"/>
      <c r="B615" s="172"/>
      <c r="C615" s="173"/>
      <c r="D615" s="174"/>
      <c r="E615" s="174"/>
      <c r="F615" s="174"/>
      <c r="G615" s="172"/>
      <c r="L615" s="172"/>
    </row>
    <row r="616" spans="1:12" x14ac:dyDescent="0.25">
      <c r="A616" s="172"/>
      <c r="B616" s="172"/>
      <c r="C616" s="173"/>
      <c r="D616" s="174"/>
      <c r="E616" s="174"/>
      <c r="F616" s="174"/>
      <c r="G616" s="172"/>
      <c r="L616" s="172"/>
    </row>
    <row r="617" spans="1:12" x14ac:dyDescent="0.25">
      <c r="A617" s="172"/>
      <c r="B617" s="172"/>
      <c r="C617" s="173"/>
      <c r="D617" s="174"/>
      <c r="E617" s="174"/>
      <c r="F617" s="174"/>
      <c r="G617" s="172"/>
      <c r="L617" s="172"/>
    </row>
    <row r="618" spans="1:12" x14ac:dyDescent="0.25">
      <c r="A618" s="172"/>
      <c r="B618" s="172"/>
      <c r="C618" s="173"/>
      <c r="D618" s="174"/>
      <c r="E618" s="174"/>
      <c r="F618" s="174"/>
      <c r="G618" s="172"/>
      <c r="L618" s="172"/>
    </row>
    <row r="619" spans="1:12" x14ac:dyDescent="0.25">
      <c r="A619" s="172"/>
      <c r="B619" s="172"/>
      <c r="C619" s="173"/>
      <c r="D619" s="174"/>
      <c r="E619" s="174"/>
      <c r="F619" s="174"/>
      <c r="G619" s="172"/>
      <c r="L619" s="172"/>
    </row>
    <row r="620" spans="1:12" x14ac:dyDescent="0.25">
      <c r="A620" s="172"/>
      <c r="B620" s="172"/>
      <c r="C620" s="173"/>
      <c r="D620" s="174"/>
      <c r="E620" s="174"/>
      <c r="F620" s="174"/>
      <c r="G620" s="172"/>
      <c r="L620" s="172"/>
    </row>
    <row r="621" spans="1:12" x14ac:dyDescent="0.25">
      <c r="A621" s="172"/>
      <c r="B621" s="172"/>
      <c r="C621" s="173"/>
      <c r="D621" s="174"/>
      <c r="E621" s="174"/>
      <c r="F621" s="174"/>
      <c r="G621" s="172"/>
      <c r="L621" s="172"/>
    </row>
    <row r="622" spans="1:12" x14ac:dyDescent="0.25">
      <c r="A622" s="172"/>
      <c r="B622" s="172"/>
      <c r="C622" s="173"/>
      <c r="D622" s="174"/>
      <c r="E622" s="174"/>
      <c r="F622" s="174"/>
      <c r="G622" s="172"/>
      <c r="L622" s="172"/>
    </row>
    <row r="623" spans="1:12" x14ac:dyDescent="0.25">
      <c r="A623" s="172"/>
      <c r="B623" s="172"/>
      <c r="C623" s="173"/>
      <c r="D623" s="174"/>
      <c r="E623" s="174"/>
      <c r="F623" s="174"/>
      <c r="G623" s="172"/>
      <c r="L623" s="172"/>
    </row>
    <row r="624" spans="1:12" x14ac:dyDescent="0.25">
      <c r="A624" s="172"/>
      <c r="B624" s="172"/>
      <c r="C624" s="173"/>
      <c r="D624" s="174"/>
      <c r="E624" s="174"/>
      <c r="F624" s="174"/>
      <c r="G624" s="172"/>
      <c r="L624" s="172"/>
    </row>
    <row r="625" spans="1:12" x14ac:dyDescent="0.25">
      <c r="A625" s="172"/>
      <c r="B625" s="172"/>
      <c r="C625" s="173"/>
      <c r="D625" s="174"/>
      <c r="E625" s="174"/>
      <c r="F625" s="174"/>
      <c r="G625" s="172"/>
      <c r="L625" s="172"/>
    </row>
    <row r="626" spans="1:12" x14ac:dyDescent="0.25">
      <c r="A626" s="172"/>
      <c r="B626" s="172"/>
      <c r="C626" s="173"/>
      <c r="D626" s="174"/>
      <c r="E626" s="174"/>
      <c r="F626" s="174"/>
      <c r="G626" s="172"/>
      <c r="L626" s="172"/>
    </row>
    <row r="627" spans="1:12" x14ac:dyDescent="0.25">
      <c r="A627" s="172"/>
      <c r="B627" s="172"/>
      <c r="C627" s="173"/>
      <c r="D627" s="174"/>
      <c r="E627" s="174"/>
      <c r="F627" s="174"/>
      <c r="G627" s="172"/>
      <c r="L627" s="172"/>
    </row>
    <row r="628" spans="1:12" x14ac:dyDescent="0.25">
      <c r="A628" s="172"/>
      <c r="B628" s="172"/>
      <c r="C628" s="173"/>
      <c r="D628" s="174"/>
      <c r="E628" s="174"/>
      <c r="F628" s="174"/>
      <c r="G628" s="172"/>
      <c r="L628" s="172"/>
    </row>
    <row r="629" spans="1:12" x14ac:dyDescent="0.25">
      <c r="A629" s="172"/>
      <c r="B629" s="172"/>
      <c r="C629" s="173"/>
      <c r="D629" s="174"/>
      <c r="E629" s="174"/>
      <c r="F629" s="174"/>
      <c r="G629" s="172"/>
      <c r="L629" s="172"/>
    </row>
    <row r="630" spans="1:12" x14ac:dyDescent="0.25">
      <c r="A630" s="172"/>
      <c r="B630" s="172"/>
      <c r="C630" s="173"/>
      <c r="D630" s="174"/>
      <c r="E630" s="174"/>
      <c r="F630" s="174"/>
      <c r="G630" s="172"/>
      <c r="L630" s="172"/>
    </row>
    <row r="631" spans="1:12" x14ac:dyDescent="0.25">
      <c r="A631" s="172"/>
      <c r="B631" s="172"/>
      <c r="C631" s="173"/>
      <c r="D631" s="174"/>
      <c r="E631" s="174"/>
      <c r="F631" s="174"/>
      <c r="G631" s="172"/>
      <c r="L631" s="172"/>
    </row>
    <row r="632" spans="1:12" x14ac:dyDescent="0.25">
      <c r="A632" s="172"/>
      <c r="B632" s="172"/>
      <c r="C632" s="173"/>
      <c r="D632" s="174"/>
      <c r="E632" s="174"/>
      <c r="F632" s="174"/>
      <c r="G632" s="172"/>
      <c r="L632" s="172"/>
    </row>
    <row r="633" spans="1:12" x14ac:dyDescent="0.25">
      <c r="A633" s="172"/>
      <c r="B633" s="172"/>
      <c r="C633" s="173"/>
      <c r="D633" s="174"/>
      <c r="E633" s="174"/>
      <c r="F633" s="174"/>
      <c r="G633" s="172"/>
      <c r="L633" s="172"/>
    </row>
    <row r="634" spans="1:12" x14ac:dyDescent="0.25">
      <c r="A634" s="172"/>
      <c r="B634" s="172"/>
      <c r="C634" s="173"/>
      <c r="D634" s="174"/>
      <c r="E634" s="174"/>
      <c r="F634" s="174"/>
      <c r="G634" s="172"/>
      <c r="L634" s="172"/>
    </row>
    <row r="635" spans="1:12" x14ac:dyDescent="0.25">
      <c r="A635" s="172"/>
      <c r="B635" s="172"/>
      <c r="C635" s="173"/>
      <c r="D635" s="174"/>
      <c r="E635" s="174"/>
      <c r="F635" s="174"/>
      <c r="G635" s="172"/>
      <c r="L635" s="172"/>
    </row>
    <row r="636" spans="1:12" x14ac:dyDescent="0.25">
      <c r="A636" s="172"/>
      <c r="B636" s="172"/>
      <c r="C636" s="173"/>
      <c r="D636" s="174"/>
      <c r="E636" s="174"/>
      <c r="F636" s="174"/>
      <c r="G636" s="172"/>
      <c r="L636" s="172"/>
    </row>
    <row r="637" spans="1:12" x14ac:dyDescent="0.25">
      <c r="A637" s="172"/>
      <c r="B637" s="172"/>
      <c r="C637" s="173"/>
      <c r="D637" s="174"/>
      <c r="E637" s="174"/>
      <c r="F637" s="174"/>
      <c r="G637" s="172"/>
      <c r="L637" s="172"/>
    </row>
    <row r="638" spans="1:12" x14ac:dyDescent="0.25">
      <c r="A638" s="172"/>
      <c r="B638" s="172"/>
      <c r="C638" s="173"/>
      <c r="D638" s="174"/>
      <c r="E638" s="174"/>
      <c r="F638" s="174"/>
      <c r="G638" s="172"/>
      <c r="L638" s="172"/>
    </row>
    <row r="639" spans="1:12" x14ac:dyDescent="0.25">
      <c r="A639" s="172"/>
      <c r="B639" s="172"/>
      <c r="C639" s="173"/>
      <c r="D639" s="174"/>
      <c r="E639" s="174"/>
      <c r="F639" s="174"/>
      <c r="G639" s="172"/>
      <c r="L639" s="172"/>
    </row>
    <row r="640" spans="1:12" x14ac:dyDescent="0.25">
      <c r="A640" s="172"/>
      <c r="B640" s="172"/>
      <c r="C640" s="173"/>
      <c r="D640" s="174"/>
      <c r="E640" s="174"/>
      <c r="F640" s="174"/>
      <c r="G640" s="172"/>
      <c r="L640" s="172"/>
    </row>
    <row r="641" spans="1:12" x14ac:dyDescent="0.25">
      <c r="A641" s="172"/>
      <c r="B641" s="172"/>
      <c r="C641" s="173"/>
      <c r="D641" s="174"/>
      <c r="E641" s="174"/>
      <c r="F641" s="174"/>
      <c r="G641" s="172"/>
      <c r="L641" s="172"/>
    </row>
    <row r="642" spans="1:12" x14ac:dyDescent="0.25">
      <c r="A642" s="172"/>
      <c r="B642" s="172"/>
      <c r="C642" s="173"/>
      <c r="D642" s="174"/>
      <c r="E642" s="174"/>
      <c r="F642" s="174"/>
      <c r="G642" s="172"/>
      <c r="L642" s="172"/>
    </row>
    <row r="643" spans="1:12" x14ac:dyDescent="0.25">
      <c r="A643" s="172"/>
      <c r="B643" s="172"/>
      <c r="C643" s="173"/>
      <c r="D643" s="174"/>
      <c r="E643" s="174"/>
      <c r="F643" s="174"/>
      <c r="G643" s="172"/>
      <c r="L643" s="172"/>
    </row>
    <row r="644" spans="1:12" x14ac:dyDescent="0.25">
      <c r="A644" s="172"/>
      <c r="B644" s="172"/>
      <c r="C644" s="173"/>
      <c r="D644" s="174"/>
      <c r="E644" s="174"/>
      <c r="F644" s="174"/>
      <c r="G644" s="172"/>
      <c r="L644" s="172"/>
    </row>
    <row r="645" spans="1:12" x14ac:dyDescent="0.25">
      <c r="A645" s="172"/>
      <c r="B645" s="172"/>
      <c r="C645" s="173"/>
      <c r="D645" s="174"/>
      <c r="E645" s="174"/>
      <c r="F645" s="174"/>
      <c r="G645" s="172"/>
      <c r="L645" s="172"/>
    </row>
    <row r="646" spans="1:12" x14ac:dyDescent="0.25">
      <c r="A646" s="172"/>
      <c r="B646" s="172"/>
      <c r="C646" s="173"/>
      <c r="D646" s="174"/>
      <c r="E646" s="174"/>
      <c r="F646" s="174"/>
      <c r="G646" s="172"/>
      <c r="L646" s="172"/>
    </row>
    <row r="647" spans="1:12" x14ac:dyDescent="0.25">
      <c r="A647" s="172"/>
      <c r="B647" s="172"/>
      <c r="C647" s="173"/>
      <c r="D647" s="174"/>
      <c r="E647" s="174"/>
      <c r="F647" s="174"/>
      <c r="G647" s="172"/>
      <c r="L647" s="172"/>
    </row>
    <row r="648" spans="1:12" x14ac:dyDescent="0.25">
      <c r="A648" s="172"/>
      <c r="B648" s="172"/>
      <c r="C648" s="173"/>
      <c r="D648" s="174"/>
      <c r="E648" s="174"/>
      <c r="F648" s="174"/>
      <c r="G648" s="172"/>
      <c r="L648" s="172"/>
    </row>
    <row r="649" spans="1:12" x14ac:dyDescent="0.25">
      <c r="A649" s="172"/>
      <c r="B649" s="172"/>
      <c r="C649" s="173"/>
      <c r="D649" s="174"/>
      <c r="E649" s="174"/>
      <c r="F649" s="174"/>
      <c r="G649" s="172"/>
      <c r="L649" s="172"/>
    </row>
    <row r="650" spans="1:12" x14ac:dyDescent="0.25">
      <c r="A650" s="172"/>
      <c r="B650" s="172"/>
      <c r="C650" s="173"/>
      <c r="D650" s="174"/>
      <c r="E650" s="174"/>
      <c r="F650" s="174"/>
      <c r="G650" s="172"/>
      <c r="L650" s="172"/>
    </row>
    <row r="651" spans="1:12" x14ac:dyDescent="0.25">
      <c r="A651" s="172"/>
      <c r="B651" s="172"/>
      <c r="C651" s="173"/>
      <c r="D651" s="174"/>
      <c r="E651" s="174"/>
      <c r="F651" s="174"/>
      <c r="G651" s="172"/>
      <c r="L651" s="172"/>
    </row>
    <row r="652" spans="1:12" x14ac:dyDescent="0.25">
      <c r="A652" s="172"/>
      <c r="B652" s="172"/>
      <c r="C652" s="173"/>
      <c r="D652" s="174"/>
      <c r="E652" s="174"/>
      <c r="F652" s="174"/>
      <c r="G652" s="172"/>
      <c r="L652" s="172"/>
    </row>
    <row r="653" spans="1:12" x14ac:dyDescent="0.25">
      <c r="A653" s="172"/>
      <c r="B653" s="172"/>
      <c r="C653" s="173"/>
      <c r="D653" s="174"/>
      <c r="E653" s="174"/>
      <c r="F653" s="174"/>
      <c r="G653" s="172"/>
      <c r="L653" s="172"/>
    </row>
    <row r="654" spans="1:12" x14ac:dyDescent="0.25">
      <c r="A654" s="172"/>
      <c r="B654" s="172"/>
      <c r="C654" s="173"/>
      <c r="D654" s="174"/>
      <c r="E654" s="174"/>
      <c r="F654" s="174"/>
      <c r="G654" s="172"/>
      <c r="L654" s="172"/>
    </row>
    <row r="655" spans="1:12" x14ac:dyDescent="0.25">
      <c r="A655" s="172"/>
      <c r="B655" s="172"/>
      <c r="C655" s="173"/>
      <c r="D655" s="174"/>
      <c r="E655" s="174"/>
      <c r="F655" s="174"/>
      <c r="G655" s="172"/>
      <c r="L655" s="172"/>
    </row>
    <row r="656" spans="1:12" x14ac:dyDescent="0.25">
      <c r="A656" s="172"/>
      <c r="B656" s="172"/>
      <c r="C656" s="173"/>
      <c r="D656" s="174"/>
      <c r="E656" s="174"/>
      <c r="F656" s="174"/>
      <c r="G656" s="172"/>
      <c r="L656" s="172"/>
    </row>
    <row r="657" spans="1:12" x14ac:dyDescent="0.25">
      <c r="A657" s="172"/>
      <c r="B657" s="172"/>
      <c r="C657" s="173"/>
      <c r="D657" s="174"/>
      <c r="E657" s="174"/>
      <c r="F657" s="174"/>
      <c r="G657" s="172"/>
      <c r="L657" s="172"/>
    </row>
    <row r="658" spans="1:12" x14ac:dyDescent="0.25">
      <c r="A658" s="172"/>
      <c r="B658" s="172"/>
      <c r="C658" s="173"/>
      <c r="D658" s="174"/>
      <c r="E658" s="174"/>
      <c r="F658" s="174"/>
      <c r="G658" s="172"/>
      <c r="L658" s="172"/>
    </row>
    <row r="659" spans="1:12" x14ac:dyDescent="0.25">
      <c r="A659" s="172"/>
      <c r="B659" s="172"/>
      <c r="C659" s="173"/>
      <c r="D659" s="174"/>
      <c r="E659" s="174"/>
      <c r="F659" s="174"/>
      <c r="G659" s="172"/>
      <c r="L659" s="172"/>
    </row>
    <row r="660" spans="1:12" x14ac:dyDescent="0.25">
      <c r="A660" s="172"/>
      <c r="B660" s="172"/>
      <c r="C660" s="173"/>
      <c r="D660" s="174"/>
      <c r="E660" s="174"/>
      <c r="F660" s="174"/>
      <c r="G660" s="172"/>
      <c r="L660" s="172"/>
    </row>
    <row r="661" spans="1:12" x14ac:dyDescent="0.25">
      <c r="A661" s="172"/>
      <c r="B661" s="172"/>
      <c r="C661" s="173"/>
      <c r="D661" s="174"/>
      <c r="E661" s="174"/>
      <c r="F661" s="174"/>
      <c r="G661" s="172"/>
      <c r="L661" s="172"/>
    </row>
    <row r="662" spans="1:12" x14ac:dyDescent="0.25">
      <c r="A662" s="172"/>
      <c r="B662" s="172"/>
      <c r="C662" s="173"/>
      <c r="D662" s="174"/>
      <c r="E662" s="174"/>
      <c r="F662" s="174"/>
      <c r="G662" s="172"/>
      <c r="L662" s="172"/>
    </row>
    <row r="663" spans="1:12" x14ac:dyDescent="0.25">
      <c r="A663" s="172"/>
      <c r="B663" s="172"/>
      <c r="C663" s="173"/>
      <c r="D663" s="174"/>
      <c r="E663" s="174"/>
      <c r="F663" s="174"/>
      <c r="G663" s="172"/>
      <c r="L663" s="172"/>
    </row>
    <row r="664" spans="1:12" x14ac:dyDescent="0.25">
      <c r="A664" s="172"/>
      <c r="B664" s="172"/>
      <c r="C664" s="173"/>
      <c r="D664" s="174"/>
      <c r="E664" s="174"/>
      <c r="F664" s="174"/>
      <c r="G664" s="172"/>
      <c r="L664" s="172"/>
    </row>
    <row r="665" spans="1:12" x14ac:dyDescent="0.25">
      <c r="A665" s="172"/>
      <c r="B665" s="172"/>
      <c r="C665" s="173"/>
      <c r="D665" s="174"/>
      <c r="E665" s="174"/>
      <c r="F665" s="174"/>
      <c r="G665" s="172"/>
      <c r="L665" s="172"/>
    </row>
    <row r="666" spans="1:12" x14ac:dyDescent="0.25">
      <c r="A666" s="172"/>
      <c r="B666" s="172"/>
      <c r="C666" s="173"/>
      <c r="D666" s="174"/>
      <c r="E666" s="174"/>
      <c r="F666" s="174"/>
      <c r="G666" s="172"/>
      <c r="L666" s="172"/>
    </row>
    <row r="667" spans="1:12" x14ac:dyDescent="0.25">
      <c r="A667" s="172"/>
      <c r="B667" s="172"/>
      <c r="C667" s="173"/>
      <c r="D667" s="174"/>
      <c r="E667" s="174"/>
      <c r="F667" s="174"/>
      <c r="G667" s="172"/>
      <c r="L667" s="172"/>
    </row>
    <row r="668" spans="1:12" x14ac:dyDescent="0.25">
      <c r="A668" s="172"/>
      <c r="B668" s="172"/>
      <c r="C668" s="173"/>
      <c r="D668" s="174"/>
      <c r="E668" s="174"/>
      <c r="F668" s="174"/>
      <c r="G668" s="172"/>
      <c r="L668" s="172"/>
    </row>
    <row r="669" spans="1:12" x14ac:dyDescent="0.25">
      <c r="A669" s="172"/>
      <c r="B669" s="172"/>
      <c r="C669" s="173"/>
      <c r="D669" s="174"/>
      <c r="E669" s="174"/>
      <c r="F669" s="174"/>
      <c r="G669" s="172"/>
      <c r="L669" s="172"/>
    </row>
    <row r="670" spans="1:12" x14ac:dyDescent="0.25">
      <c r="A670" s="172"/>
      <c r="B670" s="172"/>
      <c r="C670" s="173"/>
      <c r="D670" s="174"/>
      <c r="E670" s="174"/>
      <c r="F670" s="174"/>
      <c r="G670" s="172"/>
      <c r="L670" s="172"/>
    </row>
    <row r="671" spans="1:12" x14ac:dyDescent="0.25">
      <c r="A671" s="172"/>
      <c r="B671" s="172"/>
      <c r="C671" s="173"/>
      <c r="D671" s="174"/>
      <c r="E671" s="174"/>
      <c r="F671" s="174"/>
      <c r="G671" s="172"/>
      <c r="L671" s="172"/>
    </row>
    <row r="672" spans="1:12" x14ac:dyDescent="0.25">
      <c r="A672" s="172"/>
      <c r="B672" s="172"/>
      <c r="C672" s="173"/>
      <c r="D672" s="174"/>
      <c r="E672" s="174"/>
      <c r="F672" s="174"/>
      <c r="G672" s="172"/>
      <c r="L672" s="172"/>
    </row>
    <row r="673" spans="1:12" x14ac:dyDescent="0.25">
      <c r="A673" s="172"/>
      <c r="B673" s="172"/>
      <c r="C673" s="173"/>
      <c r="D673" s="174"/>
      <c r="E673" s="174"/>
      <c r="F673" s="174"/>
      <c r="G673" s="172"/>
      <c r="L673" s="172"/>
    </row>
    <row r="674" spans="1:12" x14ac:dyDescent="0.25">
      <c r="A674" s="172"/>
      <c r="B674" s="172"/>
      <c r="C674" s="173"/>
      <c r="D674" s="174"/>
      <c r="E674" s="174"/>
      <c r="F674" s="174"/>
      <c r="G674" s="172"/>
      <c r="L674" s="172"/>
    </row>
    <row r="675" spans="1:12" x14ac:dyDescent="0.25">
      <c r="A675" s="172"/>
      <c r="B675" s="172"/>
      <c r="C675" s="173"/>
      <c r="D675" s="174"/>
      <c r="E675" s="174"/>
      <c r="F675" s="174"/>
      <c r="G675" s="172"/>
      <c r="L675" s="172"/>
    </row>
    <row r="676" spans="1:12" x14ac:dyDescent="0.25">
      <c r="A676" s="172"/>
      <c r="B676" s="172"/>
      <c r="C676" s="173"/>
      <c r="D676" s="174"/>
      <c r="E676" s="174"/>
      <c r="F676" s="174"/>
      <c r="G676" s="172"/>
      <c r="L676" s="172"/>
    </row>
    <row r="677" spans="1:12" x14ac:dyDescent="0.25">
      <c r="A677" s="172"/>
      <c r="B677" s="172"/>
      <c r="C677" s="173"/>
      <c r="D677" s="174"/>
      <c r="E677" s="174"/>
      <c r="F677" s="174"/>
      <c r="G677" s="172"/>
      <c r="L677" s="172"/>
    </row>
    <row r="678" spans="1:12" x14ac:dyDescent="0.25">
      <c r="A678" s="172"/>
      <c r="B678" s="172"/>
      <c r="C678" s="173"/>
      <c r="D678" s="174"/>
      <c r="E678" s="174"/>
      <c r="F678" s="174"/>
      <c r="G678" s="172"/>
      <c r="L678" s="172"/>
    </row>
    <row r="679" spans="1:12" x14ac:dyDescent="0.25">
      <c r="A679" s="172"/>
      <c r="B679" s="172"/>
      <c r="C679" s="173"/>
      <c r="D679" s="174"/>
      <c r="E679" s="174"/>
      <c r="F679" s="174"/>
      <c r="G679" s="172"/>
      <c r="L679" s="172"/>
    </row>
    <row r="680" spans="1:12" x14ac:dyDescent="0.25">
      <c r="A680" s="172"/>
      <c r="B680" s="172"/>
      <c r="C680" s="173"/>
      <c r="D680" s="174"/>
      <c r="E680" s="174"/>
      <c r="F680" s="174"/>
      <c r="G680" s="172"/>
      <c r="L680" s="172"/>
    </row>
    <row r="681" spans="1:12" x14ac:dyDescent="0.25">
      <c r="A681" s="172"/>
      <c r="B681" s="172"/>
      <c r="C681" s="173"/>
      <c r="D681" s="174"/>
      <c r="E681" s="174"/>
      <c r="F681" s="174"/>
      <c r="G681" s="172"/>
      <c r="L681" s="172"/>
    </row>
    <row r="682" spans="1:12" x14ac:dyDescent="0.25">
      <c r="A682" s="172"/>
      <c r="B682" s="172"/>
      <c r="C682" s="173"/>
      <c r="D682" s="174"/>
      <c r="E682" s="174"/>
      <c r="F682" s="174"/>
      <c r="G682" s="172"/>
      <c r="L682" s="172"/>
    </row>
    <row r="683" spans="1:12" x14ac:dyDescent="0.25">
      <c r="A683" s="172"/>
      <c r="B683" s="172"/>
      <c r="C683" s="173"/>
      <c r="D683" s="174"/>
      <c r="E683" s="174"/>
      <c r="F683" s="174"/>
      <c r="G683" s="172"/>
      <c r="L683" s="172"/>
    </row>
    <row r="684" spans="1:12" x14ac:dyDescent="0.25">
      <c r="A684" s="172"/>
      <c r="B684" s="172"/>
      <c r="C684" s="173"/>
      <c r="D684" s="174"/>
      <c r="E684" s="174"/>
      <c r="F684" s="174"/>
      <c r="G684" s="172"/>
      <c r="L684" s="172"/>
    </row>
    <row r="685" spans="1:12" x14ac:dyDescent="0.25">
      <c r="A685" s="172"/>
      <c r="B685" s="172"/>
      <c r="C685" s="173"/>
      <c r="D685" s="174"/>
      <c r="E685" s="174"/>
      <c r="F685" s="174"/>
      <c r="G685" s="172"/>
      <c r="L685" s="172"/>
    </row>
    <row r="686" spans="1:12" x14ac:dyDescent="0.25">
      <c r="A686" s="172"/>
      <c r="B686" s="172"/>
      <c r="C686" s="173"/>
      <c r="D686" s="174"/>
      <c r="E686" s="174"/>
      <c r="F686" s="174"/>
      <c r="G686" s="172"/>
      <c r="L686" s="172"/>
    </row>
    <row r="687" spans="1:12" x14ac:dyDescent="0.25">
      <c r="A687" s="172"/>
      <c r="B687" s="172"/>
      <c r="C687" s="173"/>
      <c r="D687" s="174"/>
      <c r="E687" s="174"/>
      <c r="F687" s="174"/>
      <c r="G687" s="172"/>
      <c r="L687" s="172"/>
    </row>
    <row r="688" spans="1:12" x14ac:dyDescent="0.25">
      <c r="A688" s="172"/>
      <c r="B688" s="172"/>
      <c r="C688" s="173"/>
      <c r="D688" s="174"/>
      <c r="E688" s="174"/>
      <c r="F688" s="174"/>
      <c r="G688" s="172"/>
      <c r="L688" s="172"/>
    </row>
    <row r="689" spans="1:12" x14ac:dyDescent="0.25">
      <c r="A689" s="172"/>
      <c r="B689" s="172"/>
      <c r="C689" s="173"/>
      <c r="D689" s="174"/>
      <c r="E689" s="174"/>
      <c r="F689" s="174"/>
      <c r="G689" s="172"/>
      <c r="L689" s="172"/>
    </row>
    <row r="690" spans="1:12" x14ac:dyDescent="0.25">
      <c r="A690" s="172"/>
      <c r="B690" s="172"/>
      <c r="C690" s="173"/>
      <c r="D690" s="174"/>
      <c r="E690" s="174"/>
      <c r="F690" s="174"/>
      <c r="G690" s="172"/>
      <c r="L690" s="172"/>
    </row>
    <row r="691" spans="1:12" x14ac:dyDescent="0.25">
      <c r="A691" s="172"/>
      <c r="B691" s="172"/>
      <c r="C691" s="173"/>
      <c r="D691" s="174"/>
      <c r="E691" s="174"/>
      <c r="F691" s="174"/>
      <c r="G691" s="172"/>
      <c r="L691" s="172"/>
    </row>
    <row r="692" spans="1:12" x14ac:dyDescent="0.25">
      <c r="A692" s="172"/>
      <c r="B692" s="172"/>
      <c r="C692" s="173"/>
      <c r="D692" s="174"/>
      <c r="E692" s="174"/>
      <c r="F692" s="174"/>
      <c r="G692" s="172"/>
      <c r="L692" s="172"/>
    </row>
    <row r="693" spans="1:12" x14ac:dyDescent="0.25">
      <c r="A693" s="172"/>
      <c r="B693" s="172"/>
      <c r="C693" s="173"/>
      <c r="D693" s="174"/>
      <c r="E693" s="174"/>
      <c r="F693" s="174"/>
      <c r="G693" s="172"/>
      <c r="L693" s="172"/>
    </row>
    <row r="694" spans="1:12" x14ac:dyDescent="0.25">
      <c r="A694" s="172"/>
      <c r="B694" s="172"/>
      <c r="C694" s="173"/>
      <c r="D694" s="174"/>
      <c r="E694" s="174"/>
      <c r="F694" s="174"/>
      <c r="G694" s="172"/>
      <c r="L694" s="172"/>
    </row>
    <row r="695" spans="1:12" x14ac:dyDescent="0.25">
      <c r="A695" s="172"/>
      <c r="B695" s="172"/>
      <c r="C695" s="173"/>
      <c r="D695" s="174"/>
      <c r="E695" s="174"/>
      <c r="F695" s="174"/>
      <c r="G695" s="172"/>
      <c r="L695" s="172"/>
    </row>
    <row r="696" spans="1:12" x14ac:dyDescent="0.25">
      <c r="A696" s="172"/>
      <c r="B696" s="172"/>
      <c r="C696" s="173"/>
      <c r="D696" s="174"/>
      <c r="E696" s="174"/>
      <c r="F696" s="174"/>
      <c r="G696" s="172"/>
      <c r="L696" s="172"/>
    </row>
    <row r="697" spans="1:12" x14ac:dyDescent="0.25">
      <c r="A697" s="172"/>
      <c r="B697" s="172"/>
      <c r="C697" s="173"/>
      <c r="D697" s="174"/>
      <c r="E697" s="174"/>
      <c r="F697" s="174"/>
      <c r="G697" s="172"/>
      <c r="L697" s="172"/>
    </row>
    <row r="698" spans="1:12" x14ac:dyDescent="0.25">
      <c r="A698" s="172"/>
      <c r="B698" s="172"/>
      <c r="C698" s="173"/>
      <c r="D698" s="174"/>
      <c r="E698" s="174"/>
      <c r="F698" s="174"/>
      <c r="G698" s="172"/>
      <c r="L698" s="172"/>
    </row>
    <row r="699" spans="1:12" x14ac:dyDescent="0.25">
      <c r="A699" s="172"/>
      <c r="B699" s="172"/>
      <c r="C699" s="173"/>
      <c r="D699" s="174"/>
      <c r="E699" s="174"/>
      <c r="F699" s="174"/>
      <c r="G699" s="172"/>
      <c r="L699" s="172"/>
    </row>
    <row r="700" spans="1:12" x14ac:dyDescent="0.25">
      <c r="A700" s="172"/>
      <c r="B700" s="172"/>
      <c r="C700" s="173"/>
      <c r="D700" s="174"/>
      <c r="E700" s="174"/>
      <c r="F700" s="174"/>
      <c r="G700" s="172"/>
      <c r="L700" s="172"/>
    </row>
    <row r="701" spans="1:12" x14ac:dyDescent="0.25">
      <c r="A701" s="172"/>
      <c r="B701" s="172"/>
      <c r="C701" s="173"/>
      <c r="D701" s="174"/>
      <c r="E701" s="174"/>
      <c r="F701" s="174"/>
      <c r="G701" s="172"/>
      <c r="L701" s="172"/>
    </row>
    <row r="702" spans="1:12" x14ac:dyDescent="0.25">
      <c r="A702" s="172"/>
      <c r="B702" s="172"/>
      <c r="C702" s="173"/>
      <c r="D702" s="174"/>
      <c r="E702" s="174"/>
      <c r="F702" s="174"/>
      <c r="G702" s="172"/>
      <c r="L702" s="172"/>
    </row>
    <row r="703" spans="1:12" x14ac:dyDescent="0.25">
      <c r="A703" s="172"/>
      <c r="B703" s="172"/>
      <c r="C703" s="173"/>
      <c r="D703" s="174"/>
      <c r="E703" s="174"/>
      <c r="F703" s="174"/>
      <c r="G703" s="172"/>
      <c r="L703" s="172"/>
    </row>
    <row r="704" spans="1:12" x14ac:dyDescent="0.25">
      <c r="A704" s="172"/>
      <c r="B704" s="172"/>
      <c r="C704" s="173"/>
      <c r="D704" s="174"/>
      <c r="E704" s="174"/>
      <c r="F704" s="174"/>
      <c r="G704" s="172"/>
      <c r="L704" s="172"/>
    </row>
    <row r="705" spans="1:12" x14ac:dyDescent="0.25">
      <c r="A705" s="172"/>
      <c r="B705" s="172"/>
      <c r="C705" s="173"/>
      <c r="D705" s="174"/>
      <c r="E705" s="174"/>
      <c r="F705" s="174"/>
      <c r="G705" s="172"/>
      <c r="L705" s="172"/>
    </row>
    <row r="706" spans="1:12" x14ac:dyDescent="0.25">
      <c r="A706" s="172"/>
      <c r="B706" s="172"/>
      <c r="C706" s="173"/>
      <c r="D706" s="174"/>
      <c r="E706" s="174"/>
      <c r="F706" s="174"/>
      <c r="G706" s="172"/>
      <c r="L706" s="172"/>
    </row>
    <row r="707" spans="1:12" x14ac:dyDescent="0.25">
      <c r="A707" s="172"/>
      <c r="B707" s="172"/>
      <c r="C707" s="173"/>
      <c r="D707" s="174"/>
      <c r="E707" s="174"/>
      <c r="F707" s="174"/>
      <c r="G707" s="172"/>
      <c r="L707" s="172"/>
    </row>
    <row r="708" spans="1:12" x14ac:dyDescent="0.25">
      <c r="A708" s="172"/>
      <c r="B708" s="172"/>
      <c r="C708" s="173"/>
      <c r="D708" s="174"/>
      <c r="E708" s="174"/>
      <c r="F708" s="174"/>
      <c r="G708" s="172"/>
      <c r="L708" s="172"/>
    </row>
    <row r="709" spans="1:12" x14ac:dyDescent="0.25">
      <c r="A709" s="172"/>
      <c r="B709" s="172"/>
      <c r="C709" s="173"/>
      <c r="D709" s="174"/>
      <c r="E709" s="174"/>
      <c r="F709" s="174"/>
      <c r="G709" s="172"/>
      <c r="L709" s="172"/>
    </row>
    <row r="710" spans="1:12" x14ac:dyDescent="0.25">
      <c r="A710" s="172"/>
      <c r="B710" s="172"/>
      <c r="C710" s="173"/>
      <c r="D710" s="174"/>
      <c r="E710" s="174"/>
      <c r="F710" s="174"/>
      <c r="G710" s="172"/>
      <c r="L710" s="172"/>
    </row>
    <row r="711" spans="1:12" x14ac:dyDescent="0.25">
      <c r="A711" s="172"/>
      <c r="B711" s="172"/>
      <c r="C711" s="173"/>
      <c r="D711" s="174"/>
      <c r="E711" s="174"/>
      <c r="F711" s="174"/>
      <c r="G711" s="172"/>
      <c r="L711" s="172"/>
    </row>
    <row r="712" spans="1:12" x14ac:dyDescent="0.25">
      <c r="A712" s="172"/>
      <c r="B712" s="172"/>
      <c r="C712" s="173"/>
      <c r="D712" s="174"/>
      <c r="E712" s="174"/>
      <c r="F712" s="174"/>
      <c r="G712" s="172"/>
      <c r="L712" s="172"/>
    </row>
    <row r="713" spans="1:12" x14ac:dyDescent="0.25">
      <c r="A713" s="172"/>
      <c r="B713" s="172"/>
      <c r="C713" s="173"/>
      <c r="D713" s="174"/>
      <c r="E713" s="174"/>
      <c r="F713" s="174"/>
      <c r="G713" s="172"/>
      <c r="L713" s="172"/>
    </row>
    <row r="714" spans="1:12" x14ac:dyDescent="0.25">
      <c r="A714" s="172"/>
      <c r="B714" s="172"/>
      <c r="C714" s="173"/>
      <c r="D714" s="174"/>
      <c r="E714" s="174"/>
      <c r="F714" s="174"/>
      <c r="G714" s="172"/>
      <c r="L714" s="172"/>
    </row>
    <row r="715" spans="1:12" x14ac:dyDescent="0.25">
      <c r="A715" s="172"/>
      <c r="B715" s="172"/>
      <c r="C715" s="173"/>
      <c r="D715" s="174"/>
      <c r="E715" s="174"/>
      <c r="F715" s="174"/>
      <c r="G715" s="172"/>
      <c r="L715" s="172"/>
    </row>
    <row r="716" spans="1:12" x14ac:dyDescent="0.25">
      <c r="A716" s="172"/>
      <c r="B716" s="172"/>
      <c r="C716" s="173"/>
      <c r="D716" s="174"/>
      <c r="E716" s="174"/>
      <c r="F716" s="174"/>
      <c r="G716" s="172"/>
      <c r="L716" s="172"/>
    </row>
    <row r="717" spans="1:12" x14ac:dyDescent="0.25">
      <c r="A717" s="172"/>
      <c r="B717" s="172"/>
      <c r="C717" s="173"/>
      <c r="D717" s="174"/>
      <c r="E717" s="174"/>
      <c r="F717" s="174"/>
      <c r="G717" s="172"/>
      <c r="L717" s="172"/>
    </row>
    <row r="718" spans="1:12" x14ac:dyDescent="0.25">
      <c r="A718" s="172"/>
      <c r="B718" s="172"/>
      <c r="C718" s="173"/>
      <c r="D718" s="174"/>
      <c r="E718" s="174"/>
      <c r="F718" s="174"/>
      <c r="G718" s="172"/>
      <c r="L718" s="172"/>
    </row>
    <row r="719" spans="1:12" x14ac:dyDescent="0.25">
      <c r="A719" s="172"/>
      <c r="B719" s="172"/>
      <c r="C719" s="173"/>
      <c r="D719" s="174"/>
      <c r="E719" s="174"/>
      <c r="F719" s="174"/>
      <c r="G719" s="172"/>
      <c r="L719" s="172"/>
    </row>
    <row r="720" spans="1:12" x14ac:dyDescent="0.25">
      <c r="A720" s="172"/>
      <c r="B720" s="172"/>
      <c r="C720" s="173"/>
      <c r="D720" s="174"/>
      <c r="E720" s="174"/>
      <c r="F720" s="174"/>
      <c r="G720" s="172"/>
      <c r="L720" s="172"/>
    </row>
    <row r="721" spans="1:12" x14ac:dyDescent="0.25">
      <c r="A721" s="172"/>
      <c r="B721" s="172"/>
      <c r="C721" s="173"/>
      <c r="D721" s="174"/>
      <c r="E721" s="174"/>
      <c r="F721" s="174"/>
      <c r="G721" s="172"/>
      <c r="L721" s="172"/>
    </row>
    <row r="722" spans="1:12" x14ac:dyDescent="0.25">
      <c r="A722" s="172"/>
      <c r="B722" s="172"/>
      <c r="C722" s="173"/>
      <c r="D722" s="174"/>
      <c r="E722" s="174"/>
      <c r="F722" s="174"/>
      <c r="G722" s="172"/>
      <c r="L722" s="172"/>
    </row>
    <row r="723" spans="1:12" x14ac:dyDescent="0.25">
      <c r="A723" s="172"/>
      <c r="B723" s="172"/>
      <c r="C723" s="173"/>
      <c r="D723" s="174"/>
      <c r="E723" s="174"/>
      <c r="F723" s="174"/>
      <c r="G723" s="172"/>
      <c r="L723" s="172"/>
    </row>
    <row r="724" spans="1:12" x14ac:dyDescent="0.25">
      <c r="A724" s="172"/>
      <c r="B724" s="172"/>
      <c r="C724" s="173"/>
      <c r="D724" s="174"/>
      <c r="E724" s="174"/>
      <c r="F724" s="174"/>
      <c r="G724" s="172"/>
      <c r="L724" s="172"/>
    </row>
    <row r="725" spans="1:12" x14ac:dyDescent="0.25">
      <c r="A725" s="172"/>
      <c r="B725" s="172"/>
      <c r="C725" s="173"/>
      <c r="D725" s="174"/>
      <c r="E725" s="174"/>
      <c r="F725" s="174"/>
      <c r="G725" s="172"/>
      <c r="L725" s="172"/>
    </row>
    <row r="726" spans="1:12" x14ac:dyDescent="0.25">
      <c r="A726" s="172"/>
      <c r="B726" s="172"/>
      <c r="C726" s="173"/>
      <c r="D726" s="174"/>
      <c r="E726" s="174"/>
      <c r="F726" s="174"/>
      <c r="G726" s="172"/>
      <c r="L726" s="172"/>
    </row>
    <row r="727" spans="1:12" x14ac:dyDescent="0.25">
      <c r="A727" s="172"/>
      <c r="B727" s="172"/>
      <c r="C727" s="173"/>
      <c r="D727" s="174"/>
      <c r="E727" s="174"/>
      <c r="F727" s="174"/>
      <c r="G727" s="172"/>
      <c r="L727" s="172"/>
    </row>
    <row r="728" spans="1:12" x14ac:dyDescent="0.25">
      <c r="A728" s="172"/>
      <c r="B728" s="172"/>
      <c r="C728" s="173"/>
      <c r="D728" s="174"/>
      <c r="E728" s="174"/>
      <c r="F728" s="174"/>
      <c r="G728" s="172"/>
      <c r="L728" s="172"/>
    </row>
    <row r="729" spans="1:12" x14ac:dyDescent="0.25">
      <c r="A729" s="172"/>
      <c r="B729" s="172"/>
      <c r="C729" s="173"/>
      <c r="D729" s="174"/>
      <c r="E729" s="174"/>
      <c r="F729" s="174"/>
      <c r="G729" s="172"/>
      <c r="L729" s="172"/>
    </row>
    <row r="730" spans="1:12" x14ac:dyDescent="0.25">
      <c r="A730" s="172"/>
      <c r="B730" s="172"/>
      <c r="C730" s="173"/>
      <c r="D730" s="174"/>
      <c r="E730" s="174"/>
      <c r="F730" s="174"/>
      <c r="G730" s="172"/>
      <c r="L730" s="172"/>
    </row>
    <row r="731" spans="1:12" x14ac:dyDescent="0.25">
      <c r="A731" s="172"/>
      <c r="B731" s="172"/>
      <c r="C731" s="173"/>
      <c r="D731" s="174"/>
      <c r="E731" s="174"/>
      <c r="F731" s="174"/>
      <c r="G731" s="172"/>
      <c r="L731" s="172"/>
    </row>
    <row r="732" spans="1:12" x14ac:dyDescent="0.25">
      <c r="A732" s="172"/>
      <c r="B732" s="172"/>
      <c r="C732" s="173"/>
      <c r="D732" s="174"/>
      <c r="E732" s="174"/>
      <c r="F732" s="174"/>
      <c r="G732" s="172"/>
      <c r="L732" s="172"/>
    </row>
    <row r="733" spans="1:12" x14ac:dyDescent="0.25">
      <c r="A733" s="172"/>
      <c r="B733" s="172"/>
      <c r="C733" s="173"/>
      <c r="D733" s="174"/>
      <c r="E733" s="174"/>
      <c r="F733" s="174"/>
      <c r="G733" s="172"/>
      <c r="L733" s="172"/>
    </row>
    <row r="734" spans="1:12" x14ac:dyDescent="0.25">
      <c r="A734" s="172"/>
      <c r="B734" s="172"/>
      <c r="C734" s="173"/>
      <c r="D734" s="174"/>
      <c r="E734" s="174"/>
      <c r="F734" s="174"/>
      <c r="G734" s="172"/>
      <c r="L734" s="172"/>
    </row>
    <row r="735" spans="1:12" x14ac:dyDescent="0.25">
      <c r="A735" s="172"/>
      <c r="B735" s="172"/>
      <c r="C735" s="173"/>
      <c r="D735" s="174"/>
      <c r="E735" s="174"/>
      <c r="F735" s="174"/>
      <c r="G735" s="172"/>
      <c r="L735" s="172"/>
    </row>
    <row r="736" spans="1:12" x14ac:dyDescent="0.25">
      <c r="A736" s="172"/>
      <c r="B736" s="172"/>
      <c r="C736" s="173"/>
      <c r="D736" s="174"/>
      <c r="E736" s="174"/>
      <c r="F736" s="174"/>
      <c r="G736" s="172"/>
      <c r="L736" s="172"/>
    </row>
    <row r="737" spans="1:12" x14ac:dyDescent="0.25">
      <c r="A737" s="172"/>
      <c r="B737" s="172"/>
      <c r="C737" s="173"/>
      <c r="D737" s="174"/>
      <c r="E737" s="174"/>
      <c r="F737" s="174"/>
      <c r="G737" s="172"/>
      <c r="L737" s="172"/>
    </row>
    <row r="738" spans="1:12" x14ac:dyDescent="0.25">
      <c r="A738" s="172"/>
      <c r="B738" s="172"/>
      <c r="C738" s="173"/>
      <c r="D738" s="174"/>
      <c r="E738" s="174"/>
      <c r="F738" s="174"/>
      <c r="G738" s="172"/>
      <c r="L738" s="172"/>
    </row>
    <row r="739" spans="1:12" x14ac:dyDescent="0.25">
      <c r="A739" s="172"/>
      <c r="B739" s="172"/>
      <c r="C739" s="173"/>
      <c r="D739" s="174"/>
      <c r="E739" s="174"/>
      <c r="F739" s="174"/>
      <c r="G739" s="172"/>
      <c r="L739" s="172"/>
    </row>
    <row r="740" spans="1:12" x14ac:dyDescent="0.25">
      <c r="A740" s="172"/>
      <c r="B740" s="172"/>
      <c r="C740" s="173"/>
      <c r="D740" s="174"/>
      <c r="E740" s="174"/>
      <c r="F740" s="174"/>
      <c r="G740" s="172"/>
      <c r="L740" s="172"/>
    </row>
    <row r="741" spans="1:12" x14ac:dyDescent="0.25">
      <c r="A741" s="172"/>
      <c r="B741" s="172"/>
      <c r="C741" s="173"/>
      <c r="D741" s="174"/>
      <c r="E741" s="174"/>
      <c r="F741" s="174"/>
      <c r="G741" s="172"/>
      <c r="L741" s="172"/>
    </row>
    <row r="742" spans="1:12" x14ac:dyDescent="0.25">
      <c r="A742" s="172"/>
      <c r="B742" s="172"/>
      <c r="C742" s="173"/>
      <c r="D742" s="174"/>
      <c r="E742" s="174"/>
      <c r="F742" s="174"/>
      <c r="G742" s="172"/>
      <c r="L742" s="172"/>
    </row>
    <row r="743" spans="1:12" x14ac:dyDescent="0.25">
      <c r="A743" s="172"/>
      <c r="B743" s="172"/>
      <c r="C743" s="173"/>
      <c r="D743" s="174"/>
      <c r="E743" s="174"/>
      <c r="F743" s="174"/>
      <c r="G743" s="172"/>
      <c r="L743" s="172"/>
    </row>
    <row r="744" spans="1:12" x14ac:dyDescent="0.25">
      <c r="A744" s="172"/>
      <c r="B744" s="172"/>
      <c r="C744" s="173"/>
      <c r="D744" s="174"/>
      <c r="E744" s="174"/>
      <c r="F744" s="174"/>
      <c r="G744" s="172"/>
      <c r="L744" s="172"/>
    </row>
    <row r="745" spans="1:12" x14ac:dyDescent="0.25">
      <c r="A745" s="172"/>
      <c r="B745" s="172"/>
      <c r="C745" s="173"/>
      <c r="D745" s="174"/>
      <c r="E745" s="174"/>
      <c r="F745" s="174"/>
      <c r="G745" s="172"/>
      <c r="L745" s="172"/>
    </row>
    <row r="746" spans="1:12" x14ac:dyDescent="0.25">
      <c r="A746" s="172"/>
      <c r="B746" s="172"/>
      <c r="C746" s="173"/>
      <c r="D746" s="174"/>
      <c r="E746" s="174"/>
      <c r="F746" s="174"/>
      <c r="G746" s="172"/>
      <c r="L746" s="172"/>
    </row>
    <row r="747" spans="1:12" x14ac:dyDescent="0.25">
      <c r="A747" s="172"/>
      <c r="B747" s="172"/>
      <c r="C747" s="173"/>
      <c r="D747" s="174"/>
      <c r="E747" s="174"/>
      <c r="F747" s="174"/>
      <c r="G747" s="172"/>
      <c r="L747" s="172"/>
    </row>
    <row r="748" spans="1:12" x14ac:dyDescent="0.25">
      <c r="A748" s="172"/>
      <c r="B748" s="172"/>
      <c r="C748" s="173"/>
      <c r="D748" s="174"/>
      <c r="E748" s="174"/>
      <c r="F748" s="174"/>
      <c r="G748" s="172"/>
      <c r="L748" s="172"/>
    </row>
    <row r="749" spans="1:12" x14ac:dyDescent="0.25">
      <c r="A749" s="172"/>
      <c r="B749" s="172"/>
      <c r="C749" s="173"/>
      <c r="D749" s="174"/>
      <c r="E749" s="174"/>
      <c r="F749" s="174"/>
      <c r="G749" s="172"/>
      <c r="L749" s="172"/>
    </row>
    <row r="750" spans="1:12" x14ac:dyDescent="0.25">
      <c r="A750" s="172"/>
      <c r="B750" s="172"/>
      <c r="C750" s="173"/>
      <c r="D750" s="174"/>
      <c r="E750" s="174"/>
      <c r="F750" s="174"/>
      <c r="G750" s="172"/>
      <c r="L750" s="172"/>
    </row>
    <row r="751" spans="1:12" x14ac:dyDescent="0.25">
      <c r="A751" s="172"/>
      <c r="B751" s="172"/>
      <c r="C751" s="173"/>
      <c r="D751" s="174"/>
      <c r="E751" s="174"/>
      <c r="F751" s="174"/>
      <c r="G751" s="172"/>
      <c r="L751" s="172"/>
    </row>
    <row r="752" spans="1:12" x14ac:dyDescent="0.25">
      <c r="A752" s="172"/>
      <c r="B752" s="172"/>
      <c r="C752" s="173"/>
      <c r="D752" s="174"/>
      <c r="E752" s="174"/>
      <c r="F752" s="174"/>
      <c r="G752" s="172"/>
      <c r="L752" s="172"/>
    </row>
    <row r="753" spans="1:12" x14ac:dyDescent="0.25">
      <c r="A753" s="172"/>
      <c r="B753" s="172"/>
      <c r="C753" s="173"/>
      <c r="D753" s="174"/>
      <c r="E753" s="174"/>
      <c r="F753" s="174"/>
      <c r="G753" s="172"/>
      <c r="L753" s="172"/>
    </row>
    <row r="754" spans="1:12" x14ac:dyDescent="0.25">
      <c r="A754" s="172"/>
      <c r="B754" s="172"/>
      <c r="C754" s="173"/>
      <c r="D754" s="174"/>
      <c r="E754" s="174"/>
      <c r="F754" s="174"/>
      <c r="G754" s="172"/>
      <c r="L754" s="172"/>
    </row>
    <row r="755" spans="1:12" x14ac:dyDescent="0.25">
      <c r="A755" s="172"/>
      <c r="B755" s="172"/>
      <c r="C755" s="173"/>
      <c r="D755" s="174"/>
      <c r="E755" s="174"/>
      <c r="F755" s="174"/>
      <c r="G755" s="172"/>
      <c r="L755" s="172"/>
    </row>
    <row r="756" spans="1:12" x14ac:dyDescent="0.25">
      <c r="A756" s="172"/>
      <c r="B756" s="172"/>
      <c r="C756" s="173"/>
      <c r="D756" s="174"/>
      <c r="E756" s="174"/>
      <c r="F756" s="174"/>
      <c r="G756" s="172"/>
      <c r="L756" s="172"/>
    </row>
    <row r="757" spans="1:12" x14ac:dyDescent="0.25">
      <c r="A757" s="172"/>
      <c r="B757" s="172"/>
      <c r="C757" s="173"/>
      <c r="D757" s="174"/>
      <c r="E757" s="174"/>
      <c r="F757" s="174"/>
      <c r="G757" s="172"/>
      <c r="L757" s="172"/>
    </row>
    <row r="758" spans="1:12" x14ac:dyDescent="0.25">
      <c r="A758" s="172"/>
      <c r="B758" s="172"/>
      <c r="C758" s="173"/>
      <c r="D758" s="174"/>
      <c r="E758" s="174"/>
      <c r="F758" s="174"/>
      <c r="G758" s="172"/>
      <c r="L758" s="172"/>
    </row>
    <row r="759" spans="1:12" x14ac:dyDescent="0.25">
      <c r="A759" s="172"/>
      <c r="B759" s="172"/>
      <c r="C759" s="173"/>
      <c r="D759" s="174"/>
      <c r="E759" s="174"/>
      <c r="F759" s="174"/>
      <c r="G759" s="172"/>
      <c r="L759" s="172"/>
    </row>
    <row r="760" spans="1:12" x14ac:dyDescent="0.25">
      <c r="A760" s="172"/>
      <c r="B760" s="172"/>
      <c r="C760" s="173"/>
      <c r="D760" s="174"/>
      <c r="E760" s="174"/>
      <c r="F760" s="174"/>
      <c r="G760" s="172"/>
      <c r="L760" s="172"/>
    </row>
    <row r="761" spans="1:12" x14ac:dyDescent="0.25">
      <c r="A761" s="172"/>
      <c r="B761" s="172"/>
      <c r="C761" s="173"/>
      <c r="D761" s="174"/>
      <c r="E761" s="174"/>
      <c r="F761" s="174"/>
      <c r="G761" s="172"/>
      <c r="L761" s="172"/>
    </row>
    <row r="762" spans="1:12" x14ac:dyDescent="0.25">
      <c r="A762" s="172"/>
      <c r="B762" s="172"/>
      <c r="C762" s="173"/>
      <c r="D762" s="174"/>
      <c r="E762" s="174"/>
      <c r="F762" s="174"/>
      <c r="G762" s="172"/>
      <c r="L762" s="172"/>
    </row>
    <row r="763" spans="1:12" x14ac:dyDescent="0.25">
      <c r="A763" s="172"/>
      <c r="B763" s="172"/>
      <c r="C763" s="173"/>
      <c r="D763" s="174"/>
      <c r="E763" s="174"/>
      <c r="F763" s="174"/>
      <c r="G763" s="172"/>
      <c r="L763" s="172"/>
    </row>
    <row r="764" spans="1:12" x14ac:dyDescent="0.25">
      <c r="A764" s="172"/>
      <c r="B764" s="172"/>
      <c r="C764" s="173"/>
      <c r="D764" s="174"/>
      <c r="E764" s="174"/>
      <c r="F764" s="174"/>
      <c r="G764" s="172"/>
      <c r="L764" s="172"/>
    </row>
    <row r="765" spans="1:12" x14ac:dyDescent="0.25">
      <c r="A765" s="172"/>
      <c r="B765" s="172"/>
      <c r="C765" s="173"/>
      <c r="D765" s="174"/>
      <c r="E765" s="174"/>
      <c r="F765" s="174"/>
      <c r="G765" s="172"/>
      <c r="L765" s="172"/>
    </row>
    <row r="766" spans="1:12" x14ac:dyDescent="0.25">
      <c r="A766" s="172"/>
      <c r="B766" s="172"/>
      <c r="C766" s="173"/>
      <c r="D766" s="174"/>
      <c r="E766" s="174"/>
      <c r="F766" s="174"/>
      <c r="G766" s="172"/>
      <c r="L766" s="172"/>
    </row>
    <row r="767" spans="1:12" x14ac:dyDescent="0.25">
      <c r="A767" s="172"/>
      <c r="B767" s="172"/>
      <c r="C767" s="173"/>
      <c r="D767" s="174"/>
      <c r="E767" s="174"/>
      <c r="F767" s="174"/>
      <c r="G767" s="172"/>
      <c r="L767" s="172"/>
    </row>
    <row r="768" spans="1:12" x14ac:dyDescent="0.25">
      <c r="A768" s="172"/>
      <c r="B768" s="172"/>
      <c r="C768" s="173"/>
      <c r="D768" s="174"/>
      <c r="E768" s="174"/>
      <c r="F768" s="174"/>
      <c r="G768" s="172"/>
      <c r="L768" s="172"/>
    </row>
    <row r="769" spans="1:12" x14ac:dyDescent="0.25">
      <c r="A769" s="172"/>
      <c r="B769" s="172"/>
      <c r="C769" s="173"/>
      <c r="D769" s="174"/>
      <c r="E769" s="174"/>
      <c r="F769" s="174"/>
      <c r="G769" s="172"/>
      <c r="L769" s="172"/>
    </row>
    <row r="770" spans="1:12" x14ac:dyDescent="0.25">
      <c r="A770" s="172"/>
      <c r="B770" s="172"/>
      <c r="C770" s="173"/>
      <c r="D770" s="174"/>
      <c r="E770" s="174"/>
      <c r="F770" s="174"/>
      <c r="G770" s="172"/>
      <c r="L770" s="172"/>
    </row>
    <row r="771" spans="1:12" x14ac:dyDescent="0.25">
      <c r="A771" s="172"/>
      <c r="B771" s="172"/>
      <c r="C771" s="173"/>
      <c r="D771" s="174"/>
      <c r="E771" s="174"/>
      <c r="F771" s="174"/>
      <c r="G771" s="172"/>
      <c r="L771" s="172"/>
    </row>
    <row r="772" spans="1:12" x14ac:dyDescent="0.25">
      <c r="A772" s="172"/>
      <c r="B772" s="172"/>
      <c r="C772" s="173"/>
      <c r="D772" s="174"/>
      <c r="E772" s="174"/>
      <c r="F772" s="174"/>
      <c r="G772" s="172"/>
      <c r="L772" s="172"/>
    </row>
    <row r="773" spans="1:12" x14ac:dyDescent="0.25">
      <c r="A773" s="172"/>
      <c r="B773" s="172"/>
      <c r="C773" s="173"/>
      <c r="D773" s="174"/>
      <c r="E773" s="174"/>
      <c r="F773" s="174"/>
      <c r="G773" s="172"/>
      <c r="L773" s="172"/>
    </row>
    <row r="774" spans="1:12" x14ac:dyDescent="0.25">
      <c r="A774" s="172"/>
      <c r="B774" s="172"/>
      <c r="C774" s="173"/>
      <c r="D774" s="174"/>
      <c r="E774" s="174"/>
      <c r="F774" s="174"/>
      <c r="G774" s="172"/>
      <c r="L774" s="172"/>
    </row>
    <row r="775" spans="1:12" x14ac:dyDescent="0.25">
      <c r="A775" s="172"/>
      <c r="B775" s="172"/>
      <c r="C775" s="173"/>
      <c r="D775" s="174"/>
      <c r="E775" s="174"/>
      <c r="F775" s="174"/>
      <c r="G775" s="172"/>
      <c r="L775" s="172"/>
    </row>
    <row r="776" spans="1:12" x14ac:dyDescent="0.25">
      <c r="A776" s="172"/>
      <c r="B776" s="172"/>
      <c r="C776" s="173"/>
      <c r="D776" s="174"/>
      <c r="E776" s="174"/>
      <c r="F776" s="174"/>
      <c r="G776" s="172"/>
      <c r="L776" s="172"/>
    </row>
    <row r="777" spans="1:12" x14ac:dyDescent="0.25">
      <c r="A777" s="172"/>
      <c r="B777" s="172"/>
      <c r="C777" s="173"/>
      <c r="D777" s="174"/>
      <c r="E777" s="174"/>
      <c r="F777" s="174"/>
      <c r="G777" s="172"/>
      <c r="L777" s="172"/>
    </row>
    <row r="778" spans="1:12" x14ac:dyDescent="0.25">
      <c r="A778" s="172"/>
      <c r="B778" s="172"/>
      <c r="C778" s="173"/>
      <c r="D778" s="174"/>
      <c r="E778" s="174"/>
      <c r="F778" s="174"/>
      <c r="G778" s="172"/>
      <c r="L778" s="172"/>
    </row>
    <row r="779" spans="1:12" x14ac:dyDescent="0.25">
      <c r="A779" s="172"/>
      <c r="B779" s="172"/>
      <c r="C779" s="173"/>
      <c r="D779" s="174"/>
      <c r="E779" s="174"/>
      <c r="F779" s="174"/>
      <c r="G779" s="172"/>
      <c r="L779" s="172"/>
    </row>
    <row r="780" spans="1:12" x14ac:dyDescent="0.25">
      <c r="A780" s="172"/>
      <c r="B780" s="172"/>
      <c r="C780" s="173"/>
      <c r="D780" s="174"/>
      <c r="E780" s="174"/>
      <c r="F780" s="174"/>
      <c r="G780" s="172"/>
      <c r="L780" s="172"/>
    </row>
    <row r="781" spans="1:12" x14ac:dyDescent="0.25">
      <c r="A781" s="172"/>
      <c r="B781" s="172"/>
      <c r="C781" s="173"/>
      <c r="D781" s="174"/>
      <c r="E781" s="174"/>
      <c r="F781" s="174"/>
      <c r="G781" s="172"/>
      <c r="L781" s="172"/>
    </row>
    <row r="782" spans="1:12" x14ac:dyDescent="0.25">
      <c r="A782" s="172"/>
      <c r="B782" s="172"/>
      <c r="C782" s="173"/>
      <c r="D782" s="174"/>
      <c r="E782" s="174"/>
      <c r="F782" s="174"/>
      <c r="G782" s="172"/>
      <c r="L782" s="172"/>
    </row>
    <row r="783" spans="1:12" x14ac:dyDescent="0.25">
      <c r="A783" s="172"/>
      <c r="B783" s="172"/>
      <c r="C783" s="173"/>
      <c r="D783" s="174"/>
      <c r="E783" s="174"/>
      <c r="F783" s="174"/>
      <c r="G783" s="172"/>
      <c r="L783" s="172"/>
    </row>
    <row r="784" spans="1:12" x14ac:dyDescent="0.25">
      <c r="A784" s="172"/>
      <c r="B784" s="172"/>
      <c r="C784" s="173"/>
      <c r="D784" s="174"/>
      <c r="E784" s="174"/>
      <c r="F784" s="174"/>
      <c r="G784" s="172"/>
      <c r="L784" s="172"/>
    </row>
    <row r="785" spans="1:12" x14ac:dyDescent="0.25">
      <c r="A785" s="172"/>
      <c r="B785" s="172"/>
      <c r="C785" s="173"/>
      <c r="D785" s="174"/>
      <c r="E785" s="174"/>
      <c r="F785" s="174"/>
      <c r="G785" s="172"/>
      <c r="L785" s="172"/>
    </row>
    <row r="786" spans="1:12" x14ac:dyDescent="0.25">
      <c r="A786" s="172"/>
      <c r="B786" s="172"/>
      <c r="C786" s="173"/>
      <c r="D786" s="174"/>
      <c r="E786" s="174"/>
      <c r="F786" s="174"/>
      <c r="G786" s="172"/>
      <c r="L786" s="172"/>
    </row>
    <row r="787" spans="1:12" x14ac:dyDescent="0.25">
      <c r="A787" s="172"/>
      <c r="B787" s="172"/>
      <c r="C787" s="173"/>
      <c r="D787" s="174"/>
      <c r="E787" s="174"/>
      <c r="F787" s="174"/>
      <c r="G787" s="172"/>
      <c r="L787" s="172"/>
    </row>
    <row r="788" spans="1:12" x14ac:dyDescent="0.25">
      <c r="A788" s="172"/>
      <c r="B788" s="172"/>
      <c r="C788" s="173"/>
      <c r="D788" s="174"/>
      <c r="E788" s="174"/>
      <c r="F788" s="174"/>
      <c r="G788" s="172"/>
      <c r="L788" s="172"/>
    </row>
    <row r="789" spans="1:12" x14ac:dyDescent="0.25">
      <c r="A789" s="172"/>
      <c r="B789" s="172"/>
      <c r="C789" s="173"/>
      <c r="D789" s="174"/>
      <c r="E789" s="174"/>
      <c r="F789" s="174"/>
      <c r="G789" s="172"/>
      <c r="L789" s="172"/>
    </row>
    <row r="790" spans="1:12" x14ac:dyDescent="0.25">
      <c r="A790" s="172"/>
      <c r="B790" s="172"/>
      <c r="C790" s="173"/>
      <c r="D790" s="174"/>
      <c r="E790" s="174"/>
      <c r="F790" s="174"/>
      <c r="G790" s="172"/>
      <c r="L790" s="172"/>
    </row>
    <row r="791" spans="1:12" x14ac:dyDescent="0.25">
      <c r="A791" s="172"/>
      <c r="B791" s="172"/>
      <c r="C791" s="173"/>
      <c r="D791" s="174"/>
      <c r="E791" s="174"/>
      <c r="F791" s="174"/>
      <c r="G791" s="172"/>
      <c r="L791" s="172"/>
    </row>
    <row r="792" spans="1:12" x14ac:dyDescent="0.25">
      <c r="A792" s="172"/>
      <c r="B792" s="172"/>
      <c r="C792" s="173"/>
      <c r="D792" s="174"/>
      <c r="E792" s="174"/>
      <c r="F792" s="174"/>
      <c r="G792" s="172"/>
      <c r="L792" s="172"/>
    </row>
    <row r="793" spans="1:12" x14ac:dyDescent="0.25">
      <c r="A793" s="172"/>
      <c r="B793" s="172"/>
      <c r="C793" s="173"/>
      <c r="D793" s="174"/>
      <c r="E793" s="174"/>
      <c r="F793" s="174"/>
      <c r="G793" s="172"/>
      <c r="L793" s="172"/>
    </row>
    <row r="794" spans="1:12" x14ac:dyDescent="0.25">
      <c r="A794" s="172"/>
      <c r="B794" s="172"/>
      <c r="C794" s="173"/>
      <c r="D794" s="174"/>
      <c r="E794" s="174"/>
      <c r="F794" s="174"/>
      <c r="G794" s="172"/>
      <c r="L794" s="172"/>
    </row>
    <row r="795" spans="1:12" x14ac:dyDescent="0.25">
      <c r="A795" s="172"/>
      <c r="B795" s="172"/>
      <c r="C795" s="173"/>
      <c r="D795" s="174"/>
      <c r="E795" s="174"/>
      <c r="F795" s="174"/>
      <c r="G795" s="172"/>
      <c r="L795" s="172"/>
    </row>
    <row r="796" spans="1:12" x14ac:dyDescent="0.25">
      <c r="A796" s="172"/>
      <c r="B796" s="172"/>
      <c r="C796" s="173"/>
      <c r="D796" s="174"/>
      <c r="E796" s="174"/>
      <c r="F796" s="174"/>
      <c r="G796" s="172"/>
      <c r="L796" s="172"/>
    </row>
    <row r="797" spans="1:12" x14ac:dyDescent="0.25">
      <c r="A797" s="172"/>
      <c r="B797" s="172"/>
      <c r="C797" s="173"/>
      <c r="D797" s="174"/>
      <c r="E797" s="174"/>
      <c r="F797" s="174"/>
      <c r="G797" s="172"/>
      <c r="L797" s="172"/>
    </row>
    <row r="798" spans="1:12" x14ac:dyDescent="0.25">
      <c r="A798" s="172"/>
      <c r="B798" s="172"/>
      <c r="C798" s="173"/>
      <c r="D798" s="174"/>
      <c r="E798" s="174"/>
      <c r="F798" s="174"/>
      <c r="G798" s="172"/>
      <c r="L798" s="172"/>
    </row>
    <row r="799" spans="1:12" x14ac:dyDescent="0.25">
      <c r="A799" s="172"/>
      <c r="B799" s="172"/>
      <c r="C799" s="173"/>
      <c r="D799" s="174"/>
      <c r="E799" s="174"/>
      <c r="F799" s="174"/>
      <c r="G799" s="172"/>
      <c r="L799" s="172"/>
    </row>
    <row r="800" spans="1:12" x14ac:dyDescent="0.25">
      <c r="A800" s="172"/>
      <c r="B800" s="172"/>
      <c r="C800" s="173"/>
      <c r="D800" s="174"/>
      <c r="E800" s="174"/>
      <c r="F800" s="174"/>
      <c r="G800" s="172"/>
      <c r="L800" s="172"/>
    </row>
    <row r="801" spans="1:12" x14ac:dyDescent="0.25">
      <c r="A801" s="172"/>
      <c r="B801" s="172"/>
      <c r="C801" s="173"/>
      <c r="D801" s="174"/>
      <c r="E801" s="174"/>
      <c r="F801" s="174"/>
      <c r="G801" s="172"/>
      <c r="L801" s="172"/>
    </row>
    <row r="802" spans="1:12" x14ac:dyDescent="0.25">
      <c r="A802" s="172"/>
      <c r="B802" s="172"/>
      <c r="C802" s="173"/>
      <c r="D802" s="174"/>
      <c r="E802" s="174"/>
      <c r="F802" s="174"/>
      <c r="G802" s="172"/>
      <c r="L802" s="172"/>
    </row>
    <row r="803" spans="1:12" x14ac:dyDescent="0.25">
      <c r="A803" s="172"/>
      <c r="B803" s="172"/>
      <c r="C803" s="173"/>
      <c r="D803" s="174"/>
      <c r="E803" s="174"/>
      <c r="F803" s="174"/>
      <c r="G803" s="172"/>
      <c r="L803" s="172"/>
    </row>
    <row r="804" spans="1:12" x14ac:dyDescent="0.25">
      <c r="A804" s="172"/>
      <c r="B804" s="172"/>
      <c r="C804" s="173"/>
      <c r="D804" s="174"/>
      <c r="E804" s="174"/>
      <c r="F804" s="174"/>
      <c r="G804" s="172"/>
      <c r="L804" s="172"/>
    </row>
    <row r="805" spans="1:12" x14ac:dyDescent="0.25">
      <c r="A805" s="172"/>
      <c r="B805" s="172"/>
      <c r="C805" s="173"/>
      <c r="D805" s="174"/>
      <c r="E805" s="174"/>
      <c r="F805" s="174"/>
      <c r="G805" s="172"/>
      <c r="L805" s="172"/>
    </row>
    <row r="806" spans="1:12" x14ac:dyDescent="0.25">
      <c r="A806" s="172"/>
      <c r="B806" s="172"/>
      <c r="C806" s="173"/>
      <c r="D806" s="174"/>
      <c r="E806" s="174"/>
      <c r="F806" s="174"/>
      <c r="G806" s="172"/>
      <c r="L806" s="172"/>
    </row>
    <row r="807" spans="1:12" x14ac:dyDescent="0.25">
      <c r="A807" s="172"/>
      <c r="B807" s="172"/>
      <c r="C807" s="173"/>
      <c r="D807" s="174"/>
      <c r="E807" s="174"/>
      <c r="F807" s="174"/>
      <c r="G807" s="172"/>
      <c r="L807" s="172"/>
    </row>
    <row r="808" spans="1:12" x14ac:dyDescent="0.25">
      <c r="A808" s="172"/>
      <c r="B808" s="172"/>
      <c r="C808" s="173"/>
      <c r="D808" s="174"/>
      <c r="E808" s="174"/>
      <c r="F808" s="174"/>
      <c r="G808" s="172"/>
      <c r="L808" s="172"/>
    </row>
    <row r="809" spans="1:12" x14ac:dyDescent="0.25">
      <c r="A809" s="172"/>
      <c r="B809" s="172"/>
      <c r="C809" s="173"/>
      <c r="D809" s="174"/>
      <c r="E809" s="174"/>
      <c r="F809" s="174"/>
      <c r="G809" s="172"/>
      <c r="L809" s="172"/>
    </row>
    <row r="810" spans="1:12" x14ac:dyDescent="0.25">
      <c r="A810" s="172"/>
      <c r="B810" s="172"/>
      <c r="C810" s="173"/>
      <c r="D810" s="174"/>
      <c r="E810" s="174"/>
      <c r="F810" s="174"/>
      <c r="G810" s="172"/>
      <c r="L810" s="172"/>
    </row>
    <row r="811" spans="1:12" x14ac:dyDescent="0.25">
      <c r="A811" s="172"/>
      <c r="B811" s="172"/>
      <c r="C811" s="173"/>
      <c r="D811" s="174"/>
      <c r="E811" s="174"/>
      <c r="F811" s="174"/>
      <c r="G811" s="172"/>
      <c r="L811" s="172"/>
    </row>
    <row r="812" spans="1:12" x14ac:dyDescent="0.25">
      <c r="A812" s="172"/>
      <c r="B812" s="172"/>
      <c r="C812" s="173"/>
      <c r="D812" s="174"/>
      <c r="E812" s="174"/>
      <c r="F812" s="174"/>
      <c r="G812" s="172"/>
      <c r="L812" s="172"/>
    </row>
    <row r="813" spans="1:12" x14ac:dyDescent="0.25">
      <c r="A813" s="172"/>
      <c r="B813" s="172"/>
      <c r="C813" s="173"/>
      <c r="D813" s="174"/>
      <c r="E813" s="174"/>
      <c r="F813" s="174"/>
      <c r="G813" s="172"/>
      <c r="L813" s="172"/>
    </row>
    <row r="814" spans="1:12" x14ac:dyDescent="0.25">
      <c r="A814" s="172"/>
      <c r="B814" s="172"/>
      <c r="C814" s="173"/>
      <c r="D814" s="174"/>
      <c r="E814" s="174"/>
      <c r="F814" s="174"/>
      <c r="G814" s="172"/>
      <c r="L814" s="172"/>
    </row>
    <row r="815" spans="1:12" x14ac:dyDescent="0.25">
      <c r="A815" s="172"/>
      <c r="B815" s="172"/>
      <c r="C815" s="173"/>
      <c r="D815" s="174"/>
      <c r="E815" s="174"/>
      <c r="F815" s="174"/>
      <c r="G815" s="172"/>
      <c r="L815" s="172"/>
    </row>
    <row r="816" spans="1:12" x14ac:dyDescent="0.25">
      <c r="A816" s="172"/>
      <c r="B816" s="172"/>
      <c r="C816" s="173"/>
      <c r="D816" s="174"/>
      <c r="E816" s="174"/>
      <c r="F816" s="174"/>
      <c r="G816" s="172"/>
      <c r="L816" s="172"/>
    </row>
    <row r="817" spans="1:12" x14ac:dyDescent="0.25">
      <c r="A817" s="172"/>
      <c r="B817" s="172"/>
      <c r="C817" s="173"/>
      <c r="D817" s="174"/>
      <c r="E817" s="174"/>
      <c r="F817" s="174"/>
      <c r="G817" s="172"/>
      <c r="L817" s="172"/>
    </row>
    <row r="818" spans="1:12" x14ac:dyDescent="0.25">
      <c r="A818" s="172"/>
      <c r="B818" s="172"/>
      <c r="C818" s="173"/>
      <c r="D818" s="174"/>
      <c r="E818" s="174"/>
      <c r="F818" s="174"/>
      <c r="G818" s="172"/>
      <c r="L818" s="172"/>
    </row>
    <row r="819" spans="1:12" x14ac:dyDescent="0.25">
      <c r="A819" s="172"/>
      <c r="B819" s="172"/>
      <c r="C819" s="173"/>
      <c r="D819" s="174"/>
      <c r="E819" s="174"/>
      <c r="F819" s="174"/>
      <c r="G819" s="172"/>
      <c r="L819" s="172"/>
    </row>
    <row r="820" spans="1:12" x14ac:dyDescent="0.25">
      <c r="A820" s="172"/>
      <c r="B820" s="172"/>
      <c r="C820" s="173"/>
      <c r="D820" s="174"/>
      <c r="E820" s="174"/>
      <c r="F820" s="174"/>
      <c r="G820" s="172"/>
      <c r="L820" s="172"/>
    </row>
    <row r="821" spans="1:12" x14ac:dyDescent="0.25">
      <c r="A821" s="172"/>
      <c r="B821" s="172"/>
      <c r="C821" s="173"/>
      <c r="D821" s="174"/>
      <c r="E821" s="174"/>
      <c r="F821" s="174"/>
      <c r="G821" s="172"/>
      <c r="L821" s="172"/>
    </row>
    <row r="822" spans="1:12" x14ac:dyDescent="0.25">
      <c r="A822" s="172"/>
      <c r="B822" s="172"/>
      <c r="C822" s="173"/>
      <c r="D822" s="174"/>
      <c r="E822" s="174"/>
      <c r="F822" s="174"/>
      <c r="G822" s="172"/>
      <c r="L822" s="172"/>
    </row>
    <row r="823" spans="1:12" x14ac:dyDescent="0.25">
      <c r="A823" s="172"/>
      <c r="B823" s="172"/>
      <c r="C823" s="173"/>
      <c r="D823" s="174"/>
      <c r="E823" s="174"/>
      <c r="F823" s="174"/>
      <c r="G823" s="172"/>
      <c r="L823" s="172"/>
    </row>
    <row r="824" spans="1:12" x14ac:dyDescent="0.25">
      <c r="A824" s="172"/>
      <c r="B824" s="172"/>
      <c r="C824" s="173"/>
      <c r="D824" s="174"/>
      <c r="E824" s="174"/>
      <c r="F824" s="174"/>
      <c r="G824" s="172"/>
      <c r="L824" s="172"/>
    </row>
    <row r="825" spans="1:12" x14ac:dyDescent="0.25">
      <c r="A825" s="172"/>
      <c r="B825" s="172"/>
      <c r="C825" s="173"/>
      <c r="D825" s="174"/>
      <c r="E825" s="174"/>
      <c r="F825" s="174"/>
      <c r="G825" s="172"/>
      <c r="L825" s="172"/>
    </row>
    <row r="826" spans="1:12" x14ac:dyDescent="0.25">
      <c r="A826" s="172"/>
      <c r="B826" s="172"/>
      <c r="C826" s="173"/>
      <c r="D826" s="174"/>
      <c r="E826" s="174"/>
      <c r="F826" s="174"/>
      <c r="G826" s="172"/>
      <c r="L826" s="172"/>
    </row>
    <row r="827" spans="1:12" x14ac:dyDescent="0.25">
      <c r="A827" s="172"/>
      <c r="B827" s="172"/>
      <c r="C827" s="173"/>
      <c r="D827" s="174"/>
      <c r="E827" s="174"/>
      <c r="F827" s="174"/>
      <c r="G827" s="172"/>
      <c r="L827" s="172"/>
    </row>
    <row r="828" spans="1:12" x14ac:dyDescent="0.25">
      <c r="A828" s="172"/>
      <c r="B828" s="172"/>
      <c r="C828" s="173"/>
      <c r="D828" s="174"/>
      <c r="E828" s="174"/>
      <c r="F828" s="174"/>
      <c r="G828" s="172"/>
      <c r="L828" s="172"/>
    </row>
    <row r="829" spans="1:12" x14ac:dyDescent="0.25">
      <c r="A829" s="172"/>
      <c r="B829" s="172"/>
      <c r="C829" s="173"/>
      <c r="D829" s="174"/>
      <c r="E829" s="174"/>
      <c r="F829" s="174"/>
      <c r="G829" s="172"/>
      <c r="L829" s="172"/>
    </row>
    <row r="830" spans="1:12" x14ac:dyDescent="0.25">
      <c r="A830" s="172"/>
      <c r="B830" s="172"/>
      <c r="C830" s="173"/>
      <c r="D830" s="174"/>
      <c r="E830" s="174"/>
      <c r="F830" s="174"/>
      <c r="G830" s="172"/>
      <c r="L830" s="172"/>
    </row>
    <row r="831" spans="1:12" x14ac:dyDescent="0.25">
      <c r="A831" s="172"/>
      <c r="B831" s="172"/>
      <c r="C831" s="173"/>
      <c r="D831" s="174"/>
      <c r="E831" s="174"/>
      <c r="F831" s="174"/>
      <c r="G831" s="172"/>
      <c r="L831" s="172"/>
    </row>
    <row r="832" spans="1:12" x14ac:dyDescent="0.25">
      <c r="A832" s="172"/>
      <c r="B832" s="172"/>
      <c r="C832" s="173"/>
      <c r="D832" s="174"/>
      <c r="E832" s="174"/>
      <c r="F832" s="174"/>
      <c r="G832" s="172"/>
      <c r="L832" s="172"/>
    </row>
    <row r="833" spans="1:12" x14ac:dyDescent="0.25">
      <c r="A833" s="172"/>
      <c r="B833" s="172"/>
      <c r="C833" s="173"/>
      <c r="D833" s="174"/>
      <c r="E833" s="174"/>
      <c r="F833" s="174"/>
      <c r="G833" s="172"/>
      <c r="L833" s="172"/>
    </row>
    <row r="834" spans="1:12" x14ac:dyDescent="0.25">
      <c r="A834" s="172"/>
      <c r="B834" s="172"/>
      <c r="C834" s="173"/>
      <c r="D834" s="174"/>
      <c r="E834" s="174"/>
      <c r="F834" s="174"/>
      <c r="G834" s="172"/>
      <c r="L834" s="172"/>
    </row>
    <row r="835" spans="1:12" x14ac:dyDescent="0.25">
      <c r="A835" s="172"/>
      <c r="B835" s="172"/>
      <c r="C835" s="173"/>
      <c r="D835" s="174"/>
      <c r="E835" s="174"/>
      <c r="F835" s="174"/>
      <c r="G835" s="172"/>
      <c r="L835" s="172"/>
    </row>
    <row r="836" spans="1:12" x14ac:dyDescent="0.25">
      <c r="A836" s="172"/>
      <c r="B836" s="172"/>
      <c r="C836" s="173"/>
      <c r="D836" s="174"/>
      <c r="E836" s="174"/>
      <c r="F836" s="174"/>
      <c r="G836" s="172"/>
      <c r="L836" s="172"/>
    </row>
    <row r="837" spans="1:12" x14ac:dyDescent="0.25">
      <c r="A837" s="172"/>
      <c r="B837" s="172"/>
      <c r="C837" s="173"/>
      <c r="D837" s="174"/>
      <c r="E837" s="174"/>
      <c r="F837" s="174"/>
      <c r="G837" s="172"/>
      <c r="L837" s="172"/>
    </row>
    <row r="838" spans="1:12" x14ac:dyDescent="0.25">
      <c r="A838" s="172"/>
      <c r="B838" s="172"/>
      <c r="C838" s="173"/>
      <c r="D838" s="174"/>
      <c r="E838" s="174"/>
      <c r="F838" s="174"/>
      <c r="G838" s="172"/>
      <c r="L838" s="172"/>
    </row>
    <row r="839" spans="1:12" x14ac:dyDescent="0.25">
      <c r="A839" s="172"/>
      <c r="B839" s="172"/>
      <c r="C839" s="173"/>
      <c r="D839" s="174"/>
      <c r="E839" s="174"/>
      <c r="F839" s="174"/>
      <c r="G839" s="172"/>
      <c r="L839" s="172"/>
    </row>
    <row r="840" spans="1:12" x14ac:dyDescent="0.25">
      <c r="A840" s="172"/>
      <c r="B840" s="172"/>
      <c r="C840" s="173"/>
      <c r="D840" s="174"/>
      <c r="E840" s="174"/>
      <c r="F840" s="174"/>
      <c r="G840" s="172"/>
      <c r="L840" s="172"/>
    </row>
    <row r="841" spans="1:12" x14ac:dyDescent="0.25">
      <c r="A841" s="172"/>
      <c r="B841" s="172"/>
      <c r="C841" s="173"/>
      <c r="D841" s="174"/>
      <c r="E841" s="174"/>
      <c r="F841" s="174"/>
      <c r="G841" s="172"/>
      <c r="L841" s="172"/>
    </row>
    <row r="842" spans="1:12" x14ac:dyDescent="0.25">
      <c r="A842" s="172"/>
      <c r="B842" s="172"/>
      <c r="C842" s="173"/>
      <c r="D842" s="174"/>
      <c r="E842" s="174"/>
      <c r="F842" s="174"/>
      <c r="G842" s="172"/>
      <c r="L842" s="172"/>
    </row>
    <row r="843" spans="1:12" x14ac:dyDescent="0.25">
      <c r="A843" s="172"/>
      <c r="B843" s="172"/>
      <c r="C843" s="173"/>
      <c r="D843" s="174"/>
      <c r="E843" s="174"/>
      <c r="F843" s="174"/>
      <c r="G843" s="172"/>
      <c r="L843" s="172"/>
    </row>
    <row r="844" spans="1:12" x14ac:dyDescent="0.25">
      <c r="A844" s="172"/>
      <c r="B844" s="172"/>
      <c r="C844" s="173"/>
      <c r="D844" s="174"/>
      <c r="E844" s="174"/>
      <c r="F844" s="174"/>
      <c r="G844" s="172"/>
      <c r="L844" s="172"/>
    </row>
    <row r="845" spans="1:12" x14ac:dyDescent="0.25">
      <c r="A845" s="172"/>
      <c r="B845" s="172"/>
      <c r="C845" s="173"/>
      <c r="D845" s="174"/>
      <c r="E845" s="174"/>
      <c r="F845" s="174"/>
      <c r="G845" s="172"/>
      <c r="L845" s="172"/>
    </row>
    <row r="846" spans="1:12" x14ac:dyDescent="0.25">
      <c r="A846" s="172"/>
      <c r="B846" s="172"/>
      <c r="C846" s="173"/>
      <c r="D846" s="174"/>
      <c r="E846" s="174"/>
      <c r="F846" s="174"/>
      <c r="G846" s="172"/>
      <c r="L846" s="172"/>
    </row>
    <row r="847" spans="1:12" x14ac:dyDescent="0.25">
      <c r="A847" s="172"/>
      <c r="B847" s="172"/>
      <c r="C847" s="173"/>
      <c r="D847" s="174"/>
      <c r="E847" s="174"/>
      <c r="F847" s="174"/>
      <c r="G847" s="172"/>
      <c r="L847" s="172"/>
    </row>
    <row r="848" spans="1:12" x14ac:dyDescent="0.25">
      <c r="A848" s="172"/>
      <c r="B848" s="172"/>
      <c r="C848" s="173"/>
      <c r="D848" s="174"/>
      <c r="E848" s="174"/>
      <c r="F848" s="174"/>
      <c r="G848" s="172"/>
      <c r="L848" s="172"/>
    </row>
    <row r="849" spans="1:12" x14ac:dyDescent="0.25">
      <c r="A849" s="172"/>
      <c r="B849" s="172"/>
      <c r="C849" s="173"/>
      <c r="D849" s="174"/>
      <c r="E849" s="174"/>
      <c r="F849" s="174"/>
      <c r="G849" s="172"/>
      <c r="L849" s="172"/>
    </row>
    <row r="850" spans="1:12" x14ac:dyDescent="0.25">
      <c r="A850" s="172"/>
      <c r="B850" s="172"/>
      <c r="C850" s="173"/>
      <c r="D850" s="174"/>
      <c r="E850" s="174"/>
      <c r="F850" s="174"/>
      <c r="G850" s="172"/>
      <c r="L850" s="172"/>
    </row>
    <row r="851" spans="1:12" x14ac:dyDescent="0.25">
      <c r="A851" s="172"/>
      <c r="B851" s="172"/>
      <c r="C851" s="173"/>
      <c r="D851" s="174"/>
      <c r="E851" s="174"/>
      <c r="F851" s="174"/>
      <c r="G851" s="172"/>
      <c r="L851" s="172"/>
    </row>
    <row r="852" spans="1:12" x14ac:dyDescent="0.25">
      <c r="A852" s="172"/>
      <c r="B852" s="172"/>
      <c r="C852" s="173"/>
      <c r="D852" s="174"/>
      <c r="E852" s="174"/>
      <c r="F852" s="174"/>
      <c r="G852" s="172"/>
      <c r="L852" s="172"/>
    </row>
    <row r="853" spans="1:12" x14ac:dyDescent="0.25">
      <c r="A853" s="172"/>
      <c r="B853" s="172"/>
      <c r="C853" s="173"/>
      <c r="D853" s="174"/>
      <c r="E853" s="174"/>
      <c r="F853" s="174"/>
      <c r="G853" s="172"/>
      <c r="L853" s="172"/>
    </row>
    <row r="854" spans="1:12" x14ac:dyDescent="0.25">
      <c r="A854" s="172"/>
      <c r="B854" s="172"/>
      <c r="C854" s="173"/>
      <c r="D854" s="174"/>
      <c r="E854" s="174"/>
      <c r="F854" s="174"/>
      <c r="G854" s="172"/>
      <c r="L854" s="172"/>
    </row>
    <row r="855" spans="1:12" x14ac:dyDescent="0.25">
      <c r="A855" s="172"/>
      <c r="B855" s="172"/>
      <c r="C855" s="173"/>
      <c r="D855" s="174"/>
      <c r="E855" s="174"/>
      <c r="F855" s="174"/>
      <c r="G855" s="172"/>
      <c r="L855" s="172"/>
    </row>
    <row r="856" spans="1:12" x14ac:dyDescent="0.25">
      <c r="A856" s="172"/>
      <c r="B856" s="172"/>
      <c r="C856" s="173"/>
      <c r="D856" s="174"/>
      <c r="E856" s="174"/>
      <c r="F856" s="174"/>
      <c r="G856" s="172"/>
      <c r="L856" s="172"/>
    </row>
    <row r="857" spans="1:12" x14ac:dyDescent="0.25">
      <c r="A857" s="172"/>
      <c r="B857" s="172"/>
      <c r="C857" s="173"/>
      <c r="D857" s="174"/>
      <c r="E857" s="174"/>
      <c r="F857" s="174"/>
      <c r="G857" s="172"/>
      <c r="L857" s="172"/>
    </row>
    <row r="858" spans="1:12" x14ac:dyDescent="0.25">
      <c r="A858" s="172"/>
      <c r="B858" s="172"/>
      <c r="C858" s="173"/>
      <c r="D858" s="174"/>
      <c r="E858" s="174"/>
      <c r="F858" s="174"/>
      <c r="G858" s="172"/>
      <c r="L858" s="172"/>
    </row>
    <row r="859" spans="1:12" x14ac:dyDescent="0.25">
      <c r="A859" s="172"/>
      <c r="B859" s="172"/>
      <c r="C859" s="173"/>
      <c r="D859" s="174"/>
      <c r="E859" s="174"/>
      <c r="F859" s="174"/>
      <c r="G859" s="172"/>
      <c r="L859" s="172"/>
    </row>
    <row r="860" spans="1:12" x14ac:dyDescent="0.25">
      <c r="A860" s="172"/>
      <c r="B860" s="172"/>
      <c r="C860" s="173"/>
      <c r="D860" s="174"/>
      <c r="E860" s="174"/>
      <c r="F860" s="174"/>
      <c r="G860" s="172"/>
      <c r="L860" s="172"/>
    </row>
    <row r="861" spans="1:12" x14ac:dyDescent="0.25">
      <c r="A861" s="172"/>
      <c r="B861" s="172"/>
      <c r="C861" s="173"/>
      <c r="D861" s="174"/>
      <c r="E861" s="174"/>
      <c r="F861" s="174"/>
      <c r="G861" s="172"/>
      <c r="L861" s="172"/>
    </row>
    <row r="862" spans="1:12" x14ac:dyDescent="0.25">
      <c r="A862" s="172"/>
      <c r="B862" s="172"/>
      <c r="C862" s="173"/>
      <c r="D862" s="174"/>
      <c r="E862" s="174"/>
      <c r="F862" s="174"/>
      <c r="G862" s="172"/>
      <c r="L862" s="172"/>
    </row>
    <row r="863" spans="1:12" x14ac:dyDescent="0.25">
      <c r="A863" s="172"/>
      <c r="B863" s="172"/>
      <c r="C863" s="173"/>
      <c r="D863" s="174"/>
      <c r="E863" s="174"/>
      <c r="F863" s="174"/>
      <c r="G863" s="172"/>
      <c r="L863" s="172"/>
    </row>
    <row r="864" spans="1:12" x14ac:dyDescent="0.25">
      <c r="A864" s="172"/>
      <c r="B864" s="172"/>
      <c r="C864" s="173"/>
      <c r="D864" s="174"/>
      <c r="E864" s="174"/>
      <c r="F864" s="174"/>
      <c r="G864" s="172"/>
      <c r="L864" s="172"/>
    </row>
    <row r="865" spans="1:12" x14ac:dyDescent="0.25">
      <c r="A865" s="172"/>
      <c r="B865" s="172"/>
      <c r="C865" s="173"/>
      <c r="D865" s="174"/>
      <c r="E865" s="174"/>
      <c r="F865" s="174"/>
      <c r="G865" s="172"/>
      <c r="L865" s="172"/>
    </row>
    <row r="866" spans="1:12" x14ac:dyDescent="0.25">
      <c r="A866" s="172"/>
      <c r="B866" s="172"/>
      <c r="C866" s="173"/>
      <c r="D866" s="174"/>
      <c r="E866" s="174"/>
      <c r="F866" s="174"/>
      <c r="G866" s="172"/>
      <c r="L866" s="172"/>
    </row>
    <row r="867" spans="1:12" x14ac:dyDescent="0.25">
      <c r="A867" s="172"/>
      <c r="B867" s="172"/>
      <c r="C867" s="173"/>
      <c r="D867" s="174"/>
      <c r="E867" s="174"/>
      <c r="F867" s="174"/>
      <c r="G867" s="172"/>
      <c r="L867" s="172"/>
    </row>
    <row r="868" spans="1:12" x14ac:dyDescent="0.25">
      <c r="A868" s="172"/>
      <c r="B868" s="172"/>
      <c r="C868" s="173"/>
      <c r="D868" s="174"/>
      <c r="E868" s="174"/>
      <c r="F868" s="174"/>
      <c r="G868" s="172"/>
      <c r="L868" s="172"/>
    </row>
    <row r="869" spans="1:12" x14ac:dyDescent="0.25">
      <c r="A869" s="172"/>
      <c r="B869" s="172"/>
      <c r="C869" s="173"/>
      <c r="D869" s="174"/>
      <c r="E869" s="174"/>
      <c r="F869" s="174"/>
      <c r="G869" s="172"/>
      <c r="L869" s="172"/>
    </row>
    <row r="870" spans="1:12" x14ac:dyDescent="0.25">
      <c r="A870" s="172"/>
      <c r="B870" s="172"/>
      <c r="C870" s="173"/>
      <c r="D870" s="174"/>
      <c r="E870" s="174"/>
      <c r="F870" s="174"/>
      <c r="G870" s="172"/>
      <c r="L870" s="172"/>
    </row>
    <row r="871" spans="1:12" x14ac:dyDescent="0.25">
      <c r="A871" s="172"/>
      <c r="B871" s="172"/>
      <c r="C871" s="173"/>
      <c r="D871" s="174"/>
      <c r="E871" s="174"/>
      <c r="F871" s="174"/>
      <c r="G871" s="172"/>
      <c r="L871" s="172"/>
    </row>
    <row r="872" spans="1:12" x14ac:dyDescent="0.25">
      <c r="A872" s="172"/>
      <c r="B872" s="172"/>
      <c r="C872" s="173"/>
      <c r="D872" s="174"/>
      <c r="E872" s="174"/>
      <c r="F872" s="174"/>
      <c r="G872" s="172"/>
      <c r="L872" s="172"/>
    </row>
    <row r="873" spans="1:12" x14ac:dyDescent="0.25">
      <c r="A873" s="172"/>
      <c r="B873" s="172"/>
      <c r="C873" s="173"/>
      <c r="D873" s="174"/>
      <c r="E873" s="174"/>
      <c r="F873" s="174"/>
      <c r="G873" s="172"/>
      <c r="L873" s="172"/>
    </row>
    <row r="874" spans="1:12" x14ac:dyDescent="0.25">
      <c r="A874" s="172"/>
      <c r="B874" s="172"/>
      <c r="C874" s="173"/>
      <c r="D874" s="174"/>
      <c r="E874" s="174"/>
      <c r="F874" s="174"/>
      <c r="G874" s="172"/>
      <c r="L874" s="172"/>
    </row>
    <row r="875" spans="1:12" x14ac:dyDescent="0.25">
      <c r="A875" s="172"/>
      <c r="B875" s="172"/>
      <c r="C875" s="173"/>
      <c r="D875" s="174"/>
      <c r="E875" s="174"/>
      <c r="F875" s="174"/>
      <c r="G875" s="172"/>
      <c r="L875" s="172"/>
    </row>
    <row r="876" spans="1:12" x14ac:dyDescent="0.25">
      <c r="A876" s="172"/>
      <c r="B876" s="172"/>
      <c r="C876" s="173"/>
      <c r="D876" s="174"/>
      <c r="E876" s="174"/>
      <c r="F876" s="174"/>
      <c r="G876" s="172"/>
      <c r="L876" s="172"/>
    </row>
    <row r="877" spans="1:12" x14ac:dyDescent="0.25">
      <c r="A877" s="172"/>
      <c r="B877" s="172"/>
      <c r="C877" s="173"/>
      <c r="D877" s="174"/>
      <c r="E877" s="174"/>
      <c r="F877" s="174"/>
      <c r="G877" s="172"/>
      <c r="L877" s="172"/>
    </row>
    <row r="878" spans="1:12" x14ac:dyDescent="0.25">
      <c r="A878" s="172"/>
      <c r="B878" s="172"/>
      <c r="C878" s="173"/>
      <c r="D878" s="174"/>
      <c r="E878" s="174"/>
      <c r="F878" s="174"/>
      <c r="G878" s="172"/>
      <c r="L878" s="172"/>
    </row>
    <row r="879" spans="1:12" x14ac:dyDescent="0.25">
      <c r="A879" s="172"/>
      <c r="B879" s="172"/>
      <c r="C879" s="173"/>
      <c r="D879" s="174"/>
      <c r="E879" s="174"/>
      <c r="F879" s="174"/>
      <c r="G879" s="172"/>
      <c r="L879" s="172"/>
    </row>
    <row r="880" spans="1:12" x14ac:dyDescent="0.25">
      <c r="A880" s="172"/>
      <c r="B880" s="172"/>
      <c r="C880" s="173"/>
      <c r="D880" s="174"/>
      <c r="E880" s="174"/>
      <c r="F880" s="174"/>
      <c r="G880" s="172"/>
      <c r="L880" s="172"/>
    </row>
    <row r="881" spans="1:12" x14ac:dyDescent="0.25">
      <c r="A881" s="172"/>
      <c r="B881" s="172"/>
      <c r="C881" s="173"/>
      <c r="D881" s="174"/>
      <c r="E881" s="174"/>
      <c r="F881" s="174"/>
      <c r="G881" s="172"/>
      <c r="L881" s="172"/>
    </row>
    <row r="882" spans="1:12" x14ac:dyDescent="0.25">
      <c r="A882" s="172"/>
      <c r="B882" s="172"/>
      <c r="C882" s="173"/>
      <c r="D882" s="174"/>
      <c r="E882" s="174"/>
      <c r="F882" s="174"/>
      <c r="G882" s="172"/>
      <c r="L882" s="172"/>
    </row>
    <row r="883" spans="1:12" x14ac:dyDescent="0.25">
      <c r="A883" s="172"/>
      <c r="B883" s="172"/>
      <c r="C883" s="173"/>
      <c r="D883" s="174"/>
      <c r="E883" s="174"/>
      <c r="F883" s="174"/>
      <c r="G883" s="172"/>
      <c r="L883" s="172"/>
    </row>
    <row r="884" spans="1:12" x14ac:dyDescent="0.25">
      <c r="A884" s="172"/>
      <c r="B884" s="172"/>
      <c r="C884" s="173"/>
      <c r="D884" s="174"/>
      <c r="E884" s="174"/>
      <c r="F884" s="174"/>
      <c r="G884" s="172"/>
      <c r="L884" s="172"/>
    </row>
    <row r="885" spans="1:12" x14ac:dyDescent="0.25">
      <c r="A885" s="172"/>
      <c r="B885" s="172"/>
      <c r="C885" s="173"/>
      <c r="D885" s="174"/>
      <c r="E885" s="174"/>
      <c r="F885" s="174"/>
      <c r="G885" s="172"/>
      <c r="L885" s="172"/>
    </row>
    <row r="886" spans="1:12" x14ac:dyDescent="0.25">
      <c r="A886" s="172"/>
      <c r="B886" s="172"/>
      <c r="C886" s="173"/>
      <c r="D886" s="174"/>
      <c r="E886" s="174"/>
      <c r="F886" s="174"/>
      <c r="G886" s="172"/>
      <c r="L886" s="172"/>
    </row>
    <row r="887" spans="1:12" x14ac:dyDescent="0.25">
      <c r="A887" s="172"/>
      <c r="B887" s="172"/>
      <c r="C887" s="173"/>
      <c r="D887" s="174"/>
      <c r="E887" s="174"/>
      <c r="F887" s="174"/>
      <c r="G887" s="172"/>
      <c r="L887" s="172"/>
    </row>
    <row r="888" spans="1:12" x14ac:dyDescent="0.25">
      <c r="A888" s="172"/>
      <c r="B888" s="172"/>
      <c r="C888" s="173"/>
      <c r="D888" s="174"/>
      <c r="E888" s="174"/>
      <c r="F888" s="174"/>
      <c r="G888" s="172"/>
      <c r="L888" s="172"/>
    </row>
    <row r="889" spans="1:12" x14ac:dyDescent="0.25">
      <c r="A889" s="172"/>
      <c r="B889" s="172"/>
      <c r="C889" s="173"/>
      <c r="D889" s="174"/>
      <c r="E889" s="174"/>
      <c r="F889" s="174"/>
      <c r="G889" s="172"/>
      <c r="L889" s="172"/>
    </row>
    <row r="890" spans="1:12" x14ac:dyDescent="0.25">
      <c r="A890" s="172"/>
      <c r="B890" s="172"/>
      <c r="C890" s="173"/>
      <c r="D890" s="174"/>
      <c r="E890" s="174"/>
      <c r="F890" s="174"/>
      <c r="G890" s="172"/>
      <c r="L890" s="172"/>
    </row>
    <row r="891" spans="1:12" x14ac:dyDescent="0.25">
      <c r="A891" s="172"/>
      <c r="B891" s="172"/>
      <c r="C891" s="173"/>
      <c r="D891" s="174"/>
      <c r="E891" s="174"/>
      <c r="F891" s="174"/>
      <c r="G891" s="172"/>
      <c r="L891" s="172"/>
    </row>
    <row r="892" spans="1:12" x14ac:dyDescent="0.25">
      <c r="A892" s="172"/>
      <c r="B892" s="172"/>
      <c r="C892" s="173"/>
      <c r="D892" s="174"/>
      <c r="E892" s="174"/>
      <c r="F892" s="174"/>
      <c r="G892" s="172"/>
      <c r="L892" s="172"/>
    </row>
    <row r="893" spans="1:12" x14ac:dyDescent="0.25">
      <c r="A893" s="172"/>
      <c r="B893" s="172"/>
      <c r="C893" s="173"/>
      <c r="D893" s="174"/>
      <c r="E893" s="174"/>
      <c r="F893" s="174"/>
      <c r="G893" s="172"/>
      <c r="L893" s="172"/>
    </row>
    <row r="894" spans="1:12" x14ac:dyDescent="0.25">
      <c r="A894" s="172"/>
      <c r="B894" s="172"/>
      <c r="C894" s="173"/>
      <c r="D894" s="174"/>
      <c r="E894" s="174"/>
      <c r="F894" s="174"/>
      <c r="G894" s="172"/>
      <c r="L894" s="172"/>
    </row>
    <row r="895" spans="1:12" x14ac:dyDescent="0.25">
      <c r="A895" s="172"/>
      <c r="B895" s="172"/>
      <c r="C895" s="173"/>
      <c r="D895" s="174"/>
      <c r="E895" s="174"/>
      <c r="F895" s="174"/>
      <c r="G895" s="172"/>
      <c r="L895" s="172"/>
    </row>
    <row r="896" spans="1:12" x14ac:dyDescent="0.25">
      <c r="A896" s="172"/>
      <c r="B896" s="172"/>
      <c r="C896" s="173"/>
      <c r="D896" s="174"/>
      <c r="E896" s="174"/>
      <c r="F896" s="174"/>
      <c r="G896" s="172"/>
      <c r="L896" s="172"/>
    </row>
    <row r="897" spans="1:12" x14ac:dyDescent="0.25">
      <c r="A897" s="172"/>
      <c r="B897" s="172"/>
      <c r="C897" s="173"/>
      <c r="D897" s="174"/>
      <c r="E897" s="174"/>
      <c r="F897" s="174"/>
      <c r="G897" s="172"/>
      <c r="L897" s="172"/>
    </row>
    <row r="898" spans="1:12" x14ac:dyDescent="0.25">
      <c r="A898" s="172"/>
      <c r="B898" s="172"/>
      <c r="C898" s="173"/>
      <c r="D898" s="174"/>
      <c r="E898" s="174"/>
      <c r="F898" s="174"/>
      <c r="G898" s="172"/>
      <c r="L898" s="172"/>
    </row>
    <row r="899" spans="1:12" x14ac:dyDescent="0.25">
      <c r="A899" s="172"/>
      <c r="B899" s="172"/>
      <c r="C899" s="173"/>
      <c r="D899" s="174"/>
      <c r="E899" s="174"/>
      <c r="F899" s="174"/>
      <c r="G899" s="172"/>
      <c r="L899" s="172"/>
    </row>
    <row r="900" spans="1:12" x14ac:dyDescent="0.25">
      <c r="A900" s="172"/>
      <c r="B900" s="172"/>
      <c r="C900" s="173"/>
      <c r="D900" s="174"/>
      <c r="E900" s="174"/>
      <c r="F900" s="174"/>
      <c r="G900" s="172"/>
      <c r="L900" s="172"/>
    </row>
    <row r="901" spans="1:12" x14ac:dyDescent="0.25">
      <c r="A901" s="172"/>
      <c r="B901" s="172"/>
      <c r="C901" s="173"/>
      <c r="D901" s="174"/>
      <c r="E901" s="174"/>
      <c r="F901" s="174"/>
      <c r="G901" s="172"/>
      <c r="L901" s="172"/>
    </row>
    <row r="902" spans="1:12" x14ac:dyDescent="0.25">
      <c r="A902" s="172"/>
      <c r="B902" s="172"/>
      <c r="C902" s="173"/>
      <c r="D902" s="174"/>
      <c r="E902" s="174"/>
      <c r="F902" s="174"/>
      <c r="G902" s="172"/>
      <c r="L902" s="172"/>
    </row>
    <row r="903" spans="1:12" x14ac:dyDescent="0.25">
      <c r="A903" s="172"/>
      <c r="B903" s="172"/>
      <c r="C903" s="173"/>
      <c r="D903" s="174"/>
      <c r="E903" s="174"/>
      <c r="F903" s="174"/>
      <c r="G903" s="172"/>
      <c r="L903" s="172"/>
    </row>
    <row r="904" spans="1:12" x14ac:dyDescent="0.25">
      <c r="A904" s="172"/>
      <c r="B904" s="172"/>
      <c r="C904" s="173"/>
      <c r="D904" s="174"/>
      <c r="E904" s="174"/>
      <c r="F904" s="174"/>
      <c r="G904" s="172"/>
      <c r="L904" s="172"/>
    </row>
    <row r="905" spans="1:12" x14ac:dyDescent="0.25">
      <c r="A905" s="172"/>
      <c r="B905" s="172"/>
      <c r="C905" s="173"/>
      <c r="D905" s="174"/>
      <c r="E905" s="174"/>
      <c r="F905" s="174"/>
      <c r="G905" s="172"/>
      <c r="L905" s="172"/>
    </row>
    <row r="906" spans="1:12" x14ac:dyDescent="0.25">
      <c r="A906" s="172"/>
      <c r="B906" s="172"/>
      <c r="C906" s="173"/>
      <c r="D906" s="174"/>
      <c r="E906" s="174"/>
      <c r="F906" s="174"/>
      <c r="G906" s="172"/>
      <c r="L906" s="172"/>
    </row>
    <row r="907" spans="1:12" x14ac:dyDescent="0.25">
      <c r="A907" s="172"/>
      <c r="B907" s="172"/>
      <c r="C907" s="173"/>
      <c r="D907" s="174"/>
      <c r="E907" s="174"/>
      <c r="F907" s="174"/>
      <c r="G907" s="172"/>
      <c r="L907" s="172"/>
    </row>
    <row r="908" spans="1:12" x14ac:dyDescent="0.25">
      <c r="A908" s="172"/>
      <c r="B908" s="172"/>
      <c r="C908" s="173"/>
      <c r="D908" s="174"/>
      <c r="E908" s="174"/>
      <c r="F908" s="174"/>
      <c r="G908" s="172"/>
      <c r="L908" s="172"/>
    </row>
    <row r="909" spans="1:12" x14ac:dyDescent="0.25">
      <c r="A909" s="172"/>
      <c r="B909" s="172"/>
      <c r="C909" s="173"/>
      <c r="D909" s="174"/>
      <c r="E909" s="174"/>
      <c r="F909" s="174"/>
      <c r="G909" s="172"/>
      <c r="L909" s="172"/>
    </row>
    <row r="910" spans="1:12" x14ac:dyDescent="0.25">
      <c r="A910" s="172"/>
      <c r="B910" s="172"/>
      <c r="C910" s="173"/>
      <c r="D910" s="174"/>
      <c r="E910" s="174"/>
      <c r="F910" s="174"/>
      <c r="G910" s="172"/>
      <c r="L910" s="172"/>
    </row>
    <row r="911" spans="1:12" x14ac:dyDescent="0.25">
      <c r="A911" s="172"/>
      <c r="B911" s="172"/>
      <c r="C911" s="173"/>
      <c r="D911" s="174"/>
      <c r="E911" s="174"/>
      <c r="F911" s="174"/>
      <c r="G911" s="172"/>
      <c r="L911" s="172"/>
    </row>
    <row r="912" spans="1:12" x14ac:dyDescent="0.25">
      <c r="A912" s="172"/>
      <c r="B912" s="172"/>
      <c r="C912" s="173"/>
      <c r="D912" s="174"/>
      <c r="E912" s="174"/>
      <c r="F912" s="174"/>
      <c r="G912" s="172"/>
      <c r="L912" s="172"/>
    </row>
    <row r="913" spans="1:12" x14ac:dyDescent="0.25">
      <c r="A913" s="172"/>
      <c r="B913" s="172"/>
      <c r="C913" s="173"/>
      <c r="D913" s="174"/>
      <c r="E913" s="174"/>
      <c r="F913" s="174"/>
      <c r="G913" s="172"/>
      <c r="L913" s="172"/>
    </row>
    <row r="914" spans="1:12" x14ac:dyDescent="0.25">
      <c r="A914" s="172"/>
      <c r="B914" s="172"/>
      <c r="C914" s="173"/>
      <c r="D914" s="174"/>
      <c r="E914" s="174"/>
      <c r="F914" s="174"/>
      <c r="G914" s="172"/>
      <c r="L914" s="172"/>
    </row>
    <row r="915" spans="1:12" x14ac:dyDescent="0.25">
      <c r="A915" s="172"/>
      <c r="B915" s="172"/>
      <c r="C915" s="173"/>
      <c r="D915" s="174"/>
      <c r="E915" s="174"/>
      <c r="F915" s="174"/>
      <c r="G915" s="172"/>
      <c r="L915" s="172"/>
    </row>
    <row r="916" spans="1:12" x14ac:dyDescent="0.25">
      <c r="A916" s="172"/>
      <c r="B916" s="172"/>
      <c r="C916" s="173"/>
      <c r="D916" s="174"/>
      <c r="E916" s="174"/>
      <c r="F916" s="174"/>
      <c r="G916" s="172"/>
      <c r="L916" s="172"/>
    </row>
    <row r="917" spans="1:12" x14ac:dyDescent="0.25">
      <c r="A917" s="172"/>
      <c r="B917" s="172"/>
      <c r="C917" s="173"/>
      <c r="D917" s="174"/>
      <c r="E917" s="174"/>
      <c r="F917" s="174"/>
      <c r="G917" s="172"/>
      <c r="L917" s="172"/>
    </row>
    <row r="918" spans="1:12" x14ac:dyDescent="0.25">
      <c r="A918" s="172"/>
      <c r="B918" s="172"/>
      <c r="C918" s="173"/>
      <c r="D918" s="174"/>
      <c r="E918" s="174"/>
      <c r="F918" s="174"/>
      <c r="G918" s="172"/>
      <c r="L918" s="172"/>
    </row>
    <row r="919" spans="1:12" x14ac:dyDescent="0.25">
      <c r="A919" s="172"/>
      <c r="B919" s="172"/>
      <c r="C919" s="173"/>
      <c r="D919" s="174"/>
      <c r="E919" s="174"/>
      <c r="F919" s="174"/>
      <c r="G919" s="172"/>
      <c r="L919" s="172"/>
    </row>
    <row r="920" spans="1:12" x14ac:dyDescent="0.25">
      <c r="A920" s="172"/>
      <c r="B920" s="172"/>
      <c r="C920" s="173"/>
      <c r="D920" s="174"/>
      <c r="E920" s="174"/>
      <c r="F920" s="174"/>
      <c r="G920" s="172"/>
      <c r="L920" s="172"/>
    </row>
    <row r="921" spans="1:12" x14ac:dyDescent="0.25">
      <c r="A921" s="172"/>
      <c r="B921" s="172"/>
      <c r="C921" s="173"/>
      <c r="D921" s="174"/>
      <c r="E921" s="174"/>
      <c r="F921" s="174"/>
      <c r="G921" s="172"/>
      <c r="L921" s="172"/>
    </row>
    <row r="922" spans="1:12" x14ac:dyDescent="0.25">
      <c r="A922" s="172"/>
      <c r="B922" s="172"/>
      <c r="C922" s="173"/>
      <c r="D922" s="174"/>
      <c r="E922" s="174"/>
      <c r="F922" s="174"/>
      <c r="G922" s="172"/>
      <c r="L922" s="172"/>
    </row>
    <row r="923" spans="1:12" x14ac:dyDescent="0.25">
      <c r="A923" s="172"/>
      <c r="B923" s="172"/>
      <c r="C923" s="173"/>
      <c r="D923" s="174"/>
      <c r="E923" s="174"/>
      <c r="F923" s="174"/>
      <c r="G923" s="172"/>
      <c r="L923" s="172"/>
    </row>
    <row r="924" spans="1:12" x14ac:dyDescent="0.25">
      <c r="A924" s="172"/>
      <c r="B924" s="172"/>
      <c r="C924" s="173"/>
      <c r="D924" s="174"/>
      <c r="E924" s="174"/>
      <c r="F924" s="174"/>
      <c r="G924" s="172"/>
      <c r="L924" s="172"/>
    </row>
    <row r="925" spans="1:12" x14ac:dyDescent="0.25">
      <c r="A925" s="172"/>
      <c r="B925" s="172"/>
      <c r="C925" s="173"/>
      <c r="D925" s="174"/>
      <c r="E925" s="174"/>
      <c r="F925" s="174"/>
      <c r="G925" s="172"/>
      <c r="L925" s="172"/>
    </row>
    <row r="926" spans="1:12" x14ac:dyDescent="0.25">
      <c r="A926" s="172"/>
      <c r="B926" s="172"/>
      <c r="C926" s="173"/>
      <c r="D926" s="174"/>
      <c r="E926" s="174"/>
      <c r="F926" s="174"/>
      <c r="G926" s="172"/>
      <c r="L926" s="172"/>
    </row>
    <row r="927" spans="1:12" x14ac:dyDescent="0.25">
      <c r="A927" s="172"/>
      <c r="B927" s="172"/>
      <c r="C927" s="173"/>
      <c r="D927" s="174"/>
      <c r="E927" s="174"/>
      <c r="F927" s="174"/>
      <c r="G927" s="172"/>
      <c r="L927" s="172"/>
    </row>
    <row r="928" spans="1:12" x14ac:dyDescent="0.25">
      <c r="A928" s="172"/>
      <c r="B928" s="172"/>
      <c r="C928" s="173"/>
      <c r="D928" s="174"/>
      <c r="E928" s="174"/>
      <c r="F928" s="174"/>
      <c r="G928" s="172"/>
      <c r="L928" s="172"/>
    </row>
    <row r="929" spans="1:12" x14ac:dyDescent="0.25">
      <c r="A929" s="172"/>
      <c r="B929" s="172"/>
      <c r="C929" s="173"/>
      <c r="D929" s="174"/>
      <c r="E929" s="174"/>
      <c r="F929" s="174"/>
      <c r="G929" s="172"/>
      <c r="L929" s="172"/>
    </row>
    <row r="930" spans="1:12" x14ac:dyDescent="0.25">
      <c r="A930" s="172"/>
      <c r="B930" s="172"/>
      <c r="C930" s="173"/>
      <c r="D930" s="174"/>
      <c r="E930" s="174"/>
      <c r="F930" s="174"/>
      <c r="G930" s="172"/>
      <c r="L930" s="172"/>
    </row>
    <row r="931" spans="1:12" x14ac:dyDescent="0.25">
      <c r="A931" s="172"/>
      <c r="B931" s="172"/>
      <c r="C931" s="173"/>
      <c r="D931" s="174"/>
      <c r="E931" s="174"/>
      <c r="F931" s="174"/>
      <c r="G931" s="172"/>
      <c r="L931" s="172"/>
    </row>
    <row r="932" spans="1:12" x14ac:dyDescent="0.25">
      <c r="A932" s="172"/>
      <c r="B932" s="172"/>
      <c r="C932" s="173"/>
      <c r="D932" s="174"/>
      <c r="E932" s="174"/>
      <c r="F932" s="174"/>
      <c r="G932" s="172"/>
      <c r="L932" s="172"/>
    </row>
    <row r="933" spans="1:12" x14ac:dyDescent="0.25">
      <c r="A933" s="172"/>
      <c r="B933" s="172"/>
      <c r="C933" s="173"/>
      <c r="D933" s="174"/>
      <c r="E933" s="174"/>
      <c r="F933" s="174"/>
      <c r="G933" s="172"/>
      <c r="L933" s="172"/>
    </row>
    <row r="934" spans="1:12" x14ac:dyDescent="0.25">
      <c r="A934" s="172"/>
      <c r="B934" s="172"/>
      <c r="C934" s="173"/>
      <c r="D934" s="174"/>
      <c r="E934" s="174"/>
      <c r="F934" s="174"/>
      <c r="G934" s="172"/>
      <c r="L934" s="172"/>
    </row>
    <row r="935" spans="1:12" x14ac:dyDescent="0.25">
      <c r="A935" s="172"/>
      <c r="B935" s="172"/>
      <c r="C935" s="173"/>
      <c r="D935" s="174"/>
      <c r="E935" s="174"/>
      <c r="F935" s="174"/>
      <c r="G935" s="172"/>
      <c r="L935" s="172"/>
    </row>
    <row r="936" spans="1:12" x14ac:dyDescent="0.25">
      <c r="A936" s="172"/>
      <c r="B936" s="172"/>
      <c r="C936" s="173"/>
      <c r="D936" s="174"/>
      <c r="E936" s="174"/>
      <c r="F936" s="174"/>
      <c r="G936" s="172"/>
      <c r="L936" s="172"/>
    </row>
    <row r="937" spans="1:12" x14ac:dyDescent="0.25">
      <c r="A937" s="172"/>
      <c r="B937" s="172"/>
      <c r="C937" s="173"/>
      <c r="D937" s="174"/>
      <c r="E937" s="174"/>
      <c r="F937" s="174"/>
      <c r="G937" s="172"/>
      <c r="L937" s="172"/>
    </row>
    <row r="938" spans="1:12" x14ac:dyDescent="0.25">
      <c r="A938" s="172"/>
      <c r="B938" s="172"/>
      <c r="C938" s="173"/>
      <c r="D938" s="174"/>
      <c r="E938" s="174"/>
      <c r="F938" s="174"/>
      <c r="G938" s="172"/>
      <c r="L938" s="172"/>
    </row>
    <row r="939" spans="1:12" x14ac:dyDescent="0.25">
      <c r="A939" s="172"/>
      <c r="B939" s="172"/>
      <c r="C939" s="173"/>
      <c r="D939" s="174"/>
      <c r="E939" s="174"/>
      <c r="F939" s="174"/>
      <c r="G939" s="172"/>
      <c r="L939" s="172"/>
    </row>
    <row r="940" spans="1:12" x14ac:dyDescent="0.25">
      <c r="A940" s="172"/>
      <c r="B940" s="172"/>
      <c r="C940" s="173"/>
      <c r="D940" s="174"/>
      <c r="E940" s="174"/>
      <c r="F940" s="174"/>
      <c r="G940" s="172"/>
      <c r="L940" s="172"/>
    </row>
    <row r="941" spans="1:12" x14ac:dyDescent="0.25">
      <c r="A941" s="172"/>
      <c r="B941" s="172"/>
      <c r="C941" s="173"/>
      <c r="D941" s="174"/>
      <c r="E941" s="174"/>
      <c r="F941" s="174"/>
      <c r="G941" s="172"/>
      <c r="L941" s="172"/>
    </row>
    <row r="942" spans="1:12" x14ac:dyDescent="0.25">
      <c r="A942" s="172"/>
      <c r="B942" s="172"/>
      <c r="C942" s="173"/>
      <c r="D942" s="174"/>
      <c r="E942" s="174"/>
      <c r="F942" s="174"/>
      <c r="G942" s="172"/>
      <c r="L942" s="172"/>
    </row>
    <row r="943" spans="1:12" x14ac:dyDescent="0.25">
      <c r="A943" s="172"/>
      <c r="B943" s="172"/>
      <c r="C943" s="173"/>
      <c r="D943" s="174"/>
      <c r="E943" s="174"/>
      <c r="F943" s="174"/>
      <c r="G943" s="172"/>
      <c r="L943" s="172"/>
    </row>
    <row r="944" spans="1:12" x14ac:dyDescent="0.25">
      <c r="A944" s="172"/>
      <c r="B944" s="172"/>
      <c r="C944" s="173"/>
      <c r="D944" s="174"/>
      <c r="E944" s="174"/>
      <c r="F944" s="174"/>
      <c r="G944" s="172"/>
      <c r="L944" s="172"/>
    </row>
    <row r="945" spans="1:12" x14ac:dyDescent="0.25">
      <c r="A945" s="172"/>
      <c r="B945" s="172"/>
      <c r="C945" s="173"/>
      <c r="D945" s="174"/>
      <c r="E945" s="174"/>
      <c r="F945" s="174"/>
      <c r="G945" s="172"/>
      <c r="L945" s="172"/>
    </row>
    <row r="946" spans="1:12" x14ac:dyDescent="0.25">
      <c r="A946" s="172"/>
      <c r="B946" s="172"/>
      <c r="C946" s="173"/>
      <c r="D946" s="174"/>
      <c r="E946" s="174"/>
      <c r="F946" s="174"/>
      <c r="G946" s="172"/>
      <c r="L946" s="172"/>
    </row>
    <row r="947" spans="1:12" x14ac:dyDescent="0.25">
      <c r="A947" s="172"/>
      <c r="B947" s="172"/>
      <c r="C947" s="173"/>
      <c r="D947" s="174"/>
      <c r="E947" s="174"/>
      <c r="F947" s="174"/>
      <c r="G947" s="172"/>
      <c r="L947" s="172"/>
    </row>
    <row r="948" spans="1:12" x14ac:dyDescent="0.25">
      <c r="A948" s="172"/>
      <c r="B948" s="172"/>
      <c r="C948" s="173"/>
      <c r="D948" s="174"/>
      <c r="E948" s="174"/>
      <c r="F948" s="174"/>
      <c r="G948" s="172"/>
      <c r="L948" s="172"/>
    </row>
    <row r="949" spans="1:12" x14ac:dyDescent="0.25">
      <c r="A949" s="172"/>
      <c r="B949" s="172"/>
      <c r="C949" s="173"/>
      <c r="D949" s="174"/>
      <c r="E949" s="174"/>
      <c r="F949" s="174"/>
      <c r="G949" s="172"/>
      <c r="L949" s="172"/>
    </row>
    <row r="950" spans="1:12" x14ac:dyDescent="0.25">
      <c r="A950" s="172"/>
      <c r="B950" s="172"/>
      <c r="C950" s="173"/>
      <c r="D950" s="174"/>
      <c r="E950" s="174"/>
      <c r="F950" s="174"/>
      <c r="G950" s="172"/>
      <c r="L950" s="172"/>
    </row>
    <row r="951" spans="1:12" x14ac:dyDescent="0.25">
      <c r="A951" s="172"/>
      <c r="B951" s="172"/>
      <c r="C951" s="173"/>
      <c r="D951" s="174"/>
      <c r="E951" s="174"/>
      <c r="F951" s="174"/>
      <c r="G951" s="172"/>
      <c r="L951" s="172"/>
    </row>
    <row r="952" spans="1:12" x14ac:dyDescent="0.25">
      <c r="A952" s="172"/>
      <c r="B952" s="172"/>
      <c r="C952" s="173"/>
      <c r="D952" s="174"/>
      <c r="E952" s="174"/>
      <c r="F952" s="174"/>
      <c r="G952" s="172"/>
      <c r="L952" s="172"/>
    </row>
    <row r="953" spans="1:12" x14ac:dyDescent="0.25">
      <c r="A953" s="172"/>
      <c r="B953" s="172"/>
      <c r="C953" s="173"/>
      <c r="D953" s="174"/>
      <c r="E953" s="174"/>
      <c r="F953" s="174"/>
      <c r="G953" s="172"/>
      <c r="L953" s="172"/>
    </row>
    <row r="954" spans="1:12" x14ac:dyDescent="0.25">
      <c r="A954" s="172"/>
      <c r="B954" s="172"/>
      <c r="C954" s="173"/>
      <c r="D954" s="174"/>
      <c r="E954" s="174"/>
      <c r="F954" s="174"/>
      <c r="G954" s="172"/>
      <c r="L954" s="172"/>
    </row>
    <row r="955" spans="1:12" x14ac:dyDescent="0.25">
      <c r="A955" s="172"/>
      <c r="B955" s="172"/>
      <c r="C955" s="173"/>
      <c r="D955" s="174"/>
      <c r="E955" s="174"/>
      <c r="F955" s="174"/>
      <c r="G955" s="172"/>
      <c r="L955" s="172"/>
    </row>
    <row r="956" spans="1:12" x14ac:dyDescent="0.25">
      <c r="A956" s="172"/>
      <c r="B956" s="172"/>
      <c r="C956" s="173"/>
      <c r="D956" s="174"/>
      <c r="E956" s="174"/>
      <c r="F956" s="174"/>
      <c r="G956" s="172"/>
      <c r="L956" s="172"/>
    </row>
    <row r="957" spans="1:12" x14ac:dyDescent="0.25">
      <c r="A957" s="172"/>
      <c r="B957" s="172"/>
      <c r="C957" s="173"/>
      <c r="D957" s="174"/>
      <c r="E957" s="174"/>
      <c r="F957" s="174"/>
      <c r="G957" s="172"/>
      <c r="L957" s="172"/>
    </row>
    <row r="958" spans="1:12" x14ac:dyDescent="0.25">
      <c r="A958" s="172"/>
      <c r="B958" s="172"/>
      <c r="C958" s="173"/>
      <c r="D958" s="174"/>
      <c r="E958" s="174"/>
      <c r="F958" s="174"/>
      <c r="G958" s="172"/>
      <c r="L958" s="172"/>
    </row>
    <row r="959" spans="1:12" x14ac:dyDescent="0.25">
      <c r="A959" s="172"/>
      <c r="B959" s="172"/>
      <c r="C959" s="173"/>
      <c r="D959" s="174"/>
      <c r="E959" s="174"/>
      <c r="F959" s="174"/>
      <c r="G959" s="172"/>
      <c r="L959" s="172"/>
    </row>
    <row r="960" spans="1:12" x14ac:dyDescent="0.25">
      <c r="A960" s="172"/>
      <c r="B960" s="172"/>
      <c r="C960" s="173"/>
      <c r="D960" s="174"/>
      <c r="E960" s="174"/>
      <c r="F960" s="174"/>
      <c r="G960" s="172"/>
      <c r="L960" s="172"/>
    </row>
    <row r="961" spans="1:12" x14ac:dyDescent="0.25">
      <c r="A961" s="172"/>
      <c r="B961" s="172"/>
      <c r="C961" s="173"/>
      <c r="D961" s="174"/>
      <c r="E961" s="174"/>
      <c r="F961" s="174"/>
      <c r="G961" s="172"/>
      <c r="L961" s="172"/>
    </row>
    <row r="962" spans="1:12" x14ac:dyDescent="0.25">
      <c r="A962" s="172"/>
      <c r="B962" s="172"/>
      <c r="C962" s="173"/>
      <c r="D962" s="174"/>
      <c r="E962" s="174"/>
      <c r="F962" s="174"/>
      <c r="G962" s="172"/>
      <c r="L962" s="172"/>
    </row>
    <row r="963" spans="1:12" x14ac:dyDescent="0.25">
      <c r="A963" s="172"/>
      <c r="B963" s="172"/>
      <c r="C963" s="173"/>
      <c r="D963" s="174"/>
      <c r="E963" s="174"/>
      <c r="F963" s="174"/>
      <c r="G963" s="172"/>
      <c r="L963" s="172"/>
    </row>
    <row r="964" spans="1:12" x14ac:dyDescent="0.25">
      <c r="A964" s="172"/>
      <c r="B964" s="172"/>
      <c r="C964" s="173"/>
      <c r="D964" s="174"/>
      <c r="E964" s="174"/>
      <c r="F964" s="174"/>
      <c r="G964" s="172"/>
      <c r="L964" s="172"/>
    </row>
    <row r="965" spans="1:12" x14ac:dyDescent="0.25">
      <c r="A965" s="172"/>
      <c r="B965" s="172"/>
      <c r="C965" s="173"/>
      <c r="D965" s="174"/>
      <c r="E965" s="174"/>
      <c r="F965" s="174"/>
      <c r="G965" s="172"/>
      <c r="L965" s="172"/>
    </row>
    <row r="966" spans="1:12" x14ac:dyDescent="0.25">
      <c r="A966" s="172"/>
      <c r="B966" s="172"/>
      <c r="C966" s="173"/>
      <c r="D966" s="174"/>
      <c r="E966" s="174"/>
      <c r="F966" s="174"/>
      <c r="G966" s="172"/>
      <c r="L966" s="172"/>
    </row>
    <row r="967" spans="1:12" x14ac:dyDescent="0.25">
      <c r="A967" s="172"/>
      <c r="B967" s="172"/>
      <c r="C967" s="173"/>
      <c r="D967" s="174"/>
      <c r="E967" s="174"/>
      <c r="F967" s="174"/>
      <c r="G967" s="172"/>
      <c r="L967" s="172"/>
    </row>
    <row r="968" spans="1:12" x14ac:dyDescent="0.25">
      <c r="A968" s="172"/>
      <c r="B968" s="172"/>
      <c r="C968" s="173"/>
      <c r="D968" s="174"/>
      <c r="E968" s="174"/>
      <c r="F968" s="174"/>
      <c r="G968" s="172"/>
      <c r="L968" s="172"/>
    </row>
    <row r="969" spans="1:12" x14ac:dyDescent="0.25">
      <c r="A969" s="172"/>
      <c r="B969" s="172"/>
      <c r="C969" s="173"/>
      <c r="D969" s="174"/>
      <c r="E969" s="174"/>
      <c r="F969" s="174"/>
      <c r="G969" s="172"/>
      <c r="L969" s="172"/>
    </row>
    <row r="970" spans="1:12" x14ac:dyDescent="0.25">
      <c r="A970" s="172"/>
      <c r="B970" s="172"/>
      <c r="C970" s="173"/>
      <c r="D970" s="174"/>
      <c r="E970" s="174"/>
      <c r="F970" s="174"/>
      <c r="G970" s="172"/>
      <c r="L970" s="172"/>
    </row>
    <row r="971" spans="1:12" x14ac:dyDescent="0.25">
      <c r="A971" s="172"/>
      <c r="B971" s="172"/>
      <c r="C971" s="173"/>
      <c r="D971" s="174"/>
      <c r="E971" s="174"/>
      <c r="F971" s="174"/>
      <c r="G971" s="172"/>
      <c r="L971" s="172"/>
    </row>
    <row r="972" spans="1:12" x14ac:dyDescent="0.25">
      <c r="A972" s="172"/>
      <c r="B972" s="172"/>
      <c r="C972" s="173"/>
      <c r="D972" s="174"/>
      <c r="E972" s="174"/>
      <c r="F972" s="174"/>
      <c r="G972" s="172"/>
      <c r="L972" s="172"/>
    </row>
    <row r="973" spans="1:12" x14ac:dyDescent="0.25">
      <c r="A973" s="172"/>
      <c r="B973" s="172"/>
      <c r="C973" s="173"/>
      <c r="D973" s="174"/>
      <c r="E973" s="174"/>
      <c r="F973" s="174"/>
      <c r="G973" s="172"/>
      <c r="L973" s="172"/>
    </row>
    <row r="974" spans="1:12" x14ac:dyDescent="0.25">
      <c r="A974" s="172"/>
      <c r="B974" s="172"/>
      <c r="C974" s="173"/>
      <c r="D974" s="174"/>
      <c r="E974" s="174"/>
      <c r="F974" s="174"/>
      <c r="G974" s="172"/>
      <c r="L974" s="172"/>
    </row>
    <row r="975" spans="1:12" x14ac:dyDescent="0.25">
      <c r="A975" s="172"/>
      <c r="B975" s="172"/>
      <c r="C975" s="173"/>
      <c r="D975" s="174"/>
      <c r="E975" s="174"/>
      <c r="F975" s="174"/>
      <c r="G975" s="172"/>
      <c r="L975" s="172"/>
    </row>
    <row r="976" spans="1:12" x14ac:dyDescent="0.25">
      <c r="A976" s="172"/>
      <c r="B976" s="172"/>
      <c r="C976" s="173"/>
      <c r="D976" s="174"/>
      <c r="E976" s="174"/>
      <c r="F976" s="174"/>
      <c r="G976" s="172"/>
      <c r="L976" s="172"/>
    </row>
    <row r="977" spans="1:12" x14ac:dyDescent="0.25">
      <c r="A977" s="172"/>
      <c r="B977" s="172"/>
      <c r="C977" s="173"/>
      <c r="D977" s="174"/>
      <c r="E977" s="174"/>
      <c r="F977" s="174"/>
      <c r="G977" s="172"/>
      <c r="L977" s="172"/>
    </row>
    <row r="978" spans="1:12" x14ac:dyDescent="0.25">
      <c r="A978" s="172"/>
      <c r="B978" s="172"/>
      <c r="C978" s="173"/>
      <c r="D978" s="174"/>
      <c r="E978" s="174"/>
      <c r="F978" s="174"/>
      <c r="G978" s="172"/>
      <c r="L978" s="172"/>
    </row>
    <row r="979" spans="1:12" x14ac:dyDescent="0.25">
      <c r="A979" s="172"/>
      <c r="B979" s="172"/>
      <c r="C979" s="173"/>
      <c r="D979" s="174"/>
      <c r="E979" s="174"/>
      <c r="F979" s="174"/>
      <c r="G979" s="172"/>
      <c r="L979" s="172"/>
    </row>
    <row r="980" spans="1:12" x14ac:dyDescent="0.25">
      <c r="A980" s="172"/>
      <c r="B980" s="172"/>
      <c r="C980" s="173"/>
      <c r="D980" s="174"/>
      <c r="E980" s="174"/>
      <c r="F980" s="174"/>
      <c r="G980" s="172"/>
      <c r="L980" s="172"/>
    </row>
    <row r="981" spans="1:12" x14ac:dyDescent="0.25">
      <c r="A981" s="172"/>
      <c r="B981" s="172"/>
      <c r="C981" s="173"/>
      <c r="D981" s="174"/>
      <c r="E981" s="174"/>
      <c r="F981" s="174"/>
      <c r="G981" s="172"/>
      <c r="L981" s="172"/>
    </row>
    <row r="982" spans="1:12" x14ac:dyDescent="0.25">
      <c r="A982" s="172"/>
      <c r="B982" s="172"/>
      <c r="C982" s="173"/>
      <c r="D982" s="174"/>
      <c r="E982" s="174"/>
      <c r="F982" s="174"/>
      <c r="G982" s="172"/>
      <c r="L982" s="172"/>
    </row>
    <row r="983" spans="1:12" x14ac:dyDescent="0.25">
      <c r="A983" s="172"/>
      <c r="B983" s="172"/>
      <c r="C983" s="173"/>
      <c r="D983" s="174"/>
      <c r="E983" s="174"/>
      <c r="F983" s="174"/>
      <c r="G983" s="172"/>
      <c r="L983" s="172"/>
    </row>
    <row r="984" spans="1:12" x14ac:dyDescent="0.25">
      <c r="A984" s="172"/>
      <c r="B984" s="172"/>
      <c r="C984" s="173"/>
      <c r="D984" s="174"/>
      <c r="E984" s="174"/>
      <c r="F984" s="174"/>
      <c r="G984" s="172"/>
      <c r="L984" s="172"/>
    </row>
    <row r="985" spans="1:12" x14ac:dyDescent="0.25">
      <c r="A985" s="172"/>
      <c r="B985" s="172"/>
      <c r="C985" s="173"/>
      <c r="D985" s="174"/>
      <c r="E985" s="174"/>
      <c r="F985" s="174"/>
      <c r="G985" s="172"/>
      <c r="L985" s="172"/>
    </row>
    <row r="986" spans="1:12" x14ac:dyDescent="0.25">
      <c r="A986" s="172"/>
      <c r="B986" s="172"/>
      <c r="C986" s="173"/>
      <c r="D986" s="174"/>
      <c r="E986" s="174"/>
      <c r="F986" s="174"/>
      <c r="G986" s="172"/>
      <c r="L986" s="172"/>
    </row>
    <row r="987" spans="1:12" x14ac:dyDescent="0.25">
      <c r="A987" s="172"/>
      <c r="B987" s="172"/>
      <c r="C987" s="173"/>
      <c r="D987" s="174"/>
      <c r="E987" s="174"/>
      <c r="F987" s="174"/>
      <c r="G987" s="172"/>
      <c r="L987" s="172"/>
    </row>
    <row r="988" spans="1:12" x14ac:dyDescent="0.25">
      <c r="A988" s="172"/>
      <c r="B988" s="172"/>
      <c r="C988" s="173"/>
      <c r="D988" s="174"/>
      <c r="E988" s="174"/>
      <c r="F988" s="174"/>
      <c r="G988" s="172"/>
      <c r="L988" s="172"/>
    </row>
    <row r="989" spans="1:12" x14ac:dyDescent="0.25">
      <c r="A989" s="172"/>
      <c r="B989" s="172"/>
      <c r="C989" s="173"/>
      <c r="D989" s="174"/>
      <c r="E989" s="174"/>
      <c r="F989" s="174"/>
      <c r="G989" s="172"/>
      <c r="L989" s="172"/>
    </row>
    <row r="990" spans="1:12" x14ac:dyDescent="0.25">
      <c r="A990" s="172"/>
      <c r="B990" s="172"/>
      <c r="C990" s="173"/>
      <c r="D990" s="174"/>
      <c r="E990" s="174"/>
      <c r="F990" s="174"/>
      <c r="G990" s="172"/>
      <c r="L990" s="172"/>
    </row>
    <row r="991" spans="1:12" x14ac:dyDescent="0.25">
      <c r="A991" s="172"/>
      <c r="B991" s="172"/>
      <c r="C991" s="173"/>
      <c r="D991" s="174"/>
      <c r="E991" s="174"/>
      <c r="F991" s="174"/>
      <c r="G991" s="172"/>
      <c r="L991" s="172"/>
    </row>
    <row r="992" spans="1:12" x14ac:dyDescent="0.25">
      <c r="A992" s="172"/>
      <c r="B992" s="172"/>
      <c r="C992" s="173"/>
      <c r="D992" s="174"/>
      <c r="E992" s="174"/>
      <c r="F992" s="174"/>
      <c r="G992" s="172"/>
      <c r="L992" s="172"/>
    </row>
    <row r="993" spans="1:12" x14ac:dyDescent="0.25">
      <c r="A993" s="172"/>
      <c r="B993" s="172"/>
      <c r="C993" s="173"/>
      <c r="D993" s="174"/>
      <c r="E993" s="174"/>
      <c r="F993" s="174"/>
      <c r="G993" s="172"/>
      <c r="L993" s="172"/>
    </row>
    <row r="994" spans="1:12" x14ac:dyDescent="0.25">
      <c r="A994" s="172"/>
      <c r="B994" s="172"/>
      <c r="C994" s="173"/>
      <c r="D994" s="174"/>
      <c r="E994" s="174"/>
      <c r="F994" s="174"/>
      <c r="G994" s="172"/>
      <c r="L994" s="172"/>
    </row>
    <row r="995" spans="1:12" x14ac:dyDescent="0.25">
      <c r="A995" s="172"/>
      <c r="B995" s="172"/>
      <c r="C995" s="173"/>
      <c r="D995" s="174"/>
      <c r="E995" s="174"/>
      <c r="F995" s="174"/>
      <c r="G995" s="172"/>
      <c r="L995" s="172"/>
    </row>
    <row r="996" spans="1:12" x14ac:dyDescent="0.25">
      <c r="A996" s="172"/>
      <c r="B996" s="172"/>
      <c r="C996" s="173"/>
      <c r="D996" s="174"/>
      <c r="E996" s="174"/>
      <c r="F996" s="174"/>
      <c r="G996" s="172"/>
      <c r="L996" s="172"/>
    </row>
    <row r="997" spans="1:12" x14ac:dyDescent="0.25">
      <c r="A997" s="172"/>
      <c r="B997" s="172"/>
      <c r="C997" s="173"/>
      <c r="D997" s="174"/>
      <c r="E997" s="174"/>
      <c r="F997" s="174"/>
      <c r="G997" s="172"/>
      <c r="L997" s="172"/>
    </row>
    <row r="998" spans="1:12" x14ac:dyDescent="0.25">
      <c r="A998" s="172"/>
      <c r="B998" s="172"/>
      <c r="C998" s="173"/>
      <c r="D998" s="174"/>
      <c r="E998" s="174"/>
      <c r="F998" s="174"/>
      <c r="G998" s="172"/>
      <c r="L998" s="172"/>
    </row>
    <row r="999" spans="1:12" x14ac:dyDescent="0.25">
      <c r="A999" s="172"/>
      <c r="B999" s="172"/>
      <c r="C999" s="173"/>
      <c r="D999" s="174"/>
      <c r="E999" s="174"/>
      <c r="F999" s="174"/>
      <c r="G999" s="172"/>
      <c r="L999" s="172"/>
    </row>
    <row r="1000" spans="1:12" x14ac:dyDescent="0.25">
      <c r="A1000" s="172"/>
      <c r="B1000" s="172"/>
      <c r="C1000" s="173"/>
      <c r="D1000" s="174"/>
      <c r="E1000" s="174"/>
      <c r="F1000" s="174"/>
      <c r="G1000" s="172"/>
      <c r="L1000" s="172"/>
    </row>
    <row r="1001" spans="1:12" x14ac:dyDescent="0.25">
      <c r="A1001" s="172"/>
      <c r="B1001" s="172"/>
      <c r="C1001" s="173"/>
      <c r="D1001" s="174"/>
      <c r="E1001" s="174"/>
      <c r="F1001" s="174"/>
      <c r="G1001" s="172"/>
      <c r="L1001" s="172"/>
    </row>
    <row r="1002" spans="1:12" x14ac:dyDescent="0.25">
      <c r="A1002" s="172"/>
      <c r="B1002" s="172"/>
      <c r="C1002" s="173"/>
      <c r="D1002" s="174"/>
      <c r="E1002" s="174"/>
      <c r="F1002" s="174"/>
      <c r="G1002" s="172"/>
      <c r="L1002" s="172"/>
    </row>
    <row r="1003" spans="1:12" x14ac:dyDescent="0.25">
      <c r="A1003" s="172"/>
      <c r="B1003" s="172"/>
      <c r="C1003" s="173"/>
      <c r="D1003" s="174"/>
      <c r="E1003" s="174"/>
      <c r="F1003" s="174"/>
      <c r="G1003" s="172"/>
      <c r="L1003" s="172"/>
    </row>
    <row r="1004" spans="1:12" x14ac:dyDescent="0.25">
      <c r="A1004" s="172"/>
      <c r="B1004" s="172"/>
      <c r="C1004" s="173"/>
      <c r="D1004" s="174"/>
      <c r="E1004" s="174"/>
      <c r="F1004" s="174"/>
      <c r="G1004" s="172"/>
      <c r="L1004" s="172"/>
    </row>
    <row r="1005" spans="1:12" x14ac:dyDescent="0.25">
      <c r="A1005" s="172"/>
      <c r="B1005" s="172"/>
      <c r="C1005" s="173"/>
      <c r="D1005" s="174"/>
      <c r="E1005" s="174"/>
      <c r="F1005" s="174"/>
      <c r="G1005" s="172"/>
      <c r="L1005" s="172"/>
    </row>
    <row r="1006" spans="1:12" x14ac:dyDescent="0.25">
      <c r="A1006" s="172"/>
      <c r="B1006" s="172"/>
      <c r="C1006" s="173"/>
      <c r="D1006" s="174"/>
      <c r="E1006" s="174"/>
      <c r="F1006" s="174"/>
      <c r="G1006" s="172"/>
      <c r="L1006" s="172"/>
    </row>
    <row r="1007" spans="1:12" x14ac:dyDescent="0.25">
      <c r="A1007" s="172"/>
      <c r="B1007" s="172"/>
      <c r="C1007" s="173"/>
      <c r="D1007" s="174"/>
      <c r="E1007" s="174"/>
      <c r="F1007" s="174"/>
      <c r="G1007" s="172"/>
      <c r="L1007" s="172"/>
    </row>
    <row r="1008" spans="1:12" x14ac:dyDescent="0.25">
      <c r="A1008" s="172"/>
      <c r="B1008" s="172"/>
      <c r="C1008" s="173"/>
      <c r="D1008" s="174"/>
      <c r="E1008" s="174"/>
      <c r="F1008" s="174"/>
      <c r="G1008" s="172"/>
      <c r="L1008" s="172"/>
    </row>
    <row r="1009" spans="1:12" x14ac:dyDescent="0.25">
      <c r="A1009" s="172"/>
      <c r="B1009" s="172"/>
      <c r="C1009" s="173"/>
      <c r="D1009" s="174"/>
      <c r="E1009" s="174"/>
      <c r="F1009" s="174"/>
      <c r="G1009" s="172"/>
      <c r="L1009" s="172"/>
    </row>
    <row r="1010" spans="1:12" x14ac:dyDescent="0.25">
      <c r="A1010" s="172"/>
      <c r="B1010" s="172"/>
      <c r="C1010" s="173"/>
      <c r="D1010" s="174"/>
      <c r="E1010" s="174"/>
      <c r="F1010" s="174"/>
      <c r="G1010" s="172"/>
      <c r="L1010" s="172"/>
    </row>
    <row r="1011" spans="1:12" x14ac:dyDescent="0.25">
      <c r="A1011" s="172"/>
      <c r="B1011" s="172"/>
      <c r="C1011" s="173"/>
      <c r="D1011" s="174"/>
      <c r="E1011" s="174"/>
      <c r="F1011" s="174"/>
      <c r="G1011" s="172"/>
      <c r="L1011" s="172"/>
    </row>
    <row r="1012" spans="1:12" x14ac:dyDescent="0.25">
      <c r="A1012" s="172"/>
      <c r="B1012" s="172"/>
      <c r="C1012" s="173"/>
      <c r="D1012" s="174"/>
      <c r="E1012" s="174"/>
      <c r="F1012" s="174"/>
      <c r="G1012" s="172"/>
      <c r="L1012" s="172"/>
    </row>
    <row r="1013" spans="1:12" x14ac:dyDescent="0.25">
      <c r="A1013" s="172"/>
      <c r="B1013" s="172"/>
      <c r="C1013" s="173"/>
      <c r="D1013" s="174"/>
      <c r="E1013" s="174"/>
      <c r="F1013" s="174"/>
      <c r="G1013" s="172"/>
      <c r="L1013" s="172"/>
    </row>
    <row r="1014" spans="1:12" x14ac:dyDescent="0.25">
      <c r="A1014" s="172"/>
      <c r="B1014" s="172"/>
      <c r="C1014" s="173"/>
      <c r="D1014" s="174"/>
      <c r="E1014" s="174"/>
      <c r="F1014" s="174"/>
      <c r="G1014" s="172"/>
      <c r="L1014" s="172"/>
    </row>
    <row r="1015" spans="1:12" x14ac:dyDescent="0.25">
      <c r="A1015" s="172"/>
      <c r="B1015" s="172"/>
      <c r="C1015" s="173"/>
      <c r="D1015" s="174"/>
      <c r="E1015" s="174"/>
      <c r="F1015" s="174"/>
      <c r="G1015" s="172"/>
      <c r="L1015" s="172"/>
    </row>
    <row r="1016" spans="1:12" x14ac:dyDescent="0.25">
      <c r="A1016" s="172"/>
      <c r="B1016" s="172"/>
      <c r="C1016" s="173"/>
      <c r="D1016" s="174"/>
      <c r="E1016" s="174"/>
      <c r="F1016" s="174"/>
      <c r="G1016" s="172"/>
      <c r="L1016" s="172"/>
    </row>
    <row r="1017" spans="1:12" x14ac:dyDescent="0.25">
      <c r="A1017" s="172"/>
      <c r="B1017" s="172"/>
      <c r="C1017" s="173"/>
      <c r="D1017" s="174"/>
      <c r="E1017" s="174"/>
      <c r="F1017" s="174"/>
      <c r="G1017" s="172"/>
      <c r="L1017" s="172"/>
    </row>
    <row r="1018" spans="1:12" x14ac:dyDescent="0.25">
      <c r="A1018" s="172"/>
      <c r="B1018" s="172"/>
      <c r="C1018" s="173"/>
      <c r="D1018" s="174"/>
      <c r="E1018" s="174"/>
      <c r="F1018" s="174"/>
      <c r="G1018" s="172"/>
      <c r="L1018" s="172"/>
    </row>
    <row r="1019" spans="1:12" x14ac:dyDescent="0.25">
      <c r="A1019" s="172"/>
      <c r="B1019" s="172"/>
      <c r="C1019" s="173"/>
      <c r="D1019" s="174"/>
      <c r="E1019" s="174"/>
      <c r="F1019" s="174"/>
      <c r="G1019" s="172"/>
      <c r="L1019" s="172"/>
    </row>
    <row r="1020" spans="1:12" x14ac:dyDescent="0.25">
      <c r="A1020" s="172"/>
      <c r="B1020" s="172"/>
      <c r="C1020" s="173"/>
      <c r="D1020" s="174"/>
      <c r="E1020" s="174"/>
      <c r="F1020" s="174"/>
      <c r="G1020" s="172"/>
      <c r="L1020" s="172"/>
    </row>
    <row r="1021" spans="1:12" x14ac:dyDescent="0.25">
      <c r="A1021" s="172"/>
      <c r="B1021" s="172"/>
      <c r="C1021" s="173"/>
      <c r="D1021" s="174"/>
      <c r="E1021" s="174"/>
      <c r="F1021" s="174"/>
      <c r="G1021" s="172"/>
      <c r="L1021" s="172"/>
    </row>
    <row r="1022" spans="1:12" x14ac:dyDescent="0.25">
      <c r="A1022" s="172"/>
      <c r="B1022" s="172"/>
      <c r="C1022" s="173"/>
      <c r="D1022" s="174"/>
      <c r="E1022" s="174"/>
      <c r="F1022" s="174"/>
      <c r="G1022" s="172"/>
      <c r="L1022" s="172"/>
    </row>
    <row r="1023" spans="1:12" x14ac:dyDescent="0.25">
      <c r="A1023" s="172"/>
      <c r="B1023" s="172"/>
      <c r="C1023" s="173"/>
      <c r="D1023" s="174"/>
      <c r="E1023" s="174"/>
      <c r="F1023" s="174"/>
      <c r="G1023" s="172"/>
      <c r="L1023" s="172"/>
    </row>
    <row r="1024" spans="1:12" x14ac:dyDescent="0.25">
      <c r="A1024" s="172"/>
      <c r="B1024" s="172"/>
      <c r="C1024" s="173"/>
      <c r="D1024" s="174"/>
      <c r="E1024" s="174"/>
      <c r="F1024" s="174"/>
      <c r="G1024" s="172"/>
      <c r="L1024" s="172"/>
    </row>
    <row r="1025" spans="1:12" x14ac:dyDescent="0.25">
      <c r="A1025" s="172"/>
      <c r="B1025" s="172"/>
      <c r="C1025" s="173"/>
      <c r="D1025" s="174"/>
      <c r="E1025" s="174"/>
      <c r="F1025" s="174"/>
      <c r="G1025" s="172"/>
      <c r="L1025" s="172"/>
    </row>
    <row r="1026" spans="1:12" x14ac:dyDescent="0.25">
      <c r="A1026" s="172"/>
      <c r="B1026" s="172"/>
      <c r="C1026" s="173"/>
      <c r="D1026" s="174"/>
      <c r="E1026" s="174"/>
      <c r="F1026" s="174"/>
      <c r="G1026" s="172"/>
      <c r="L1026" s="172"/>
    </row>
    <row r="1027" spans="1:12" x14ac:dyDescent="0.25">
      <c r="A1027" s="172"/>
      <c r="B1027" s="172"/>
      <c r="C1027" s="173"/>
      <c r="D1027" s="174"/>
      <c r="E1027" s="174"/>
      <c r="F1027" s="174"/>
      <c r="G1027" s="172"/>
      <c r="L1027" s="172"/>
    </row>
    <row r="1028" spans="1:12" x14ac:dyDescent="0.25">
      <c r="A1028" s="172"/>
      <c r="B1028" s="172"/>
      <c r="C1028" s="173"/>
      <c r="D1028" s="174"/>
      <c r="E1028" s="174"/>
      <c r="F1028" s="174"/>
      <c r="G1028" s="172"/>
      <c r="L1028" s="172"/>
    </row>
    <row r="1029" spans="1:12" x14ac:dyDescent="0.25">
      <c r="A1029" s="172"/>
      <c r="B1029" s="172"/>
      <c r="C1029" s="173"/>
      <c r="D1029" s="174"/>
      <c r="E1029" s="174"/>
      <c r="F1029" s="174"/>
      <c r="G1029" s="172"/>
      <c r="L1029" s="172"/>
    </row>
    <row r="1030" spans="1:12" x14ac:dyDescent="0.25">
      <c r="A1030" s="172"/>
      <c r="B1030" s="172"/>
      <c r="C1030" s="173"/>
      <c r="D1030" s="174"/>
      <c r="E1030" s="174"/>
      <c r="F1030" s="174"/>
      <c r="G1030" s="172"/>
      <c r="L1030" s="172"/>
    </row>
    <row r="1031" spans="1:12" x14ac:dyDescent="0.25">
      <c r="A1031" s="172"/>
      <c r="B1031" s="172"/>
      <c r="C1031" s="173"/>
      <c r="D1031" s="174"/>
      <c r="E1031" s="174"/>
      <c r="F1031" s="174"/>
      <c r="G1031" s="172"/>
      <c r="L1031" s="172"/>
    </row>
    <row r="1032" spans="1:12" x14ac:dyDescent="0.25">
      <c r="A1032" s="172"/>
      <c r="B1032" s="172"/>
      <c r="C1032" s="173"/>
      <c r="D1032" s="174"/>
      <c r="E1032" s="174"/>
      <c r="F1032" s="174"/>
      <c r="G1032" s="172"/>
      <c r="L1032" s="172"/>
    </row>
    <row r="1033" spans="1:12" x14ac:dyDescent="0.25">
      <c r="A1033" s="172"/>
      <c r="B1033" s="172"/>
      <c r="C1033" s="173"/>
      <c r="D1033" s="174"/>
      <c r="E1033" s="174"/>
      <c r="F1033" s="174"/>
      <c r="G1033" s="172"/>
      <c r="L1033" s="172"/>
    </row>
    <row r="1034" spans="1:12" x14ac:dyDescent="0.25">
      <c r="A1034" s="172"/>
      <c r="B1034" s="172"/>
      <c r="C1034" s="173"/>
      <c r="D1034" s="174"/>
      <c r="E1034" s="174"/>
      <c r="F1034" s="174"/>
      <c r="G1034" s="172"/>
      <c r="L1034" s="172"/>
    </row>
    <row r="1035" spans="1:12" x14ac:dyDescent="0.25">
      <c r="A1035" s="172"/>
      <c r="B1035" s="172"/>
      <c r="C1035" s="173"/>
      <c r="D1035" s="174"/>
      <c r="E1035" s="174"/>
      <c r="F1035" s="174"/>
      <c r="G1035" s="172"/>
      <c r="L1035" s="172"/>
    </row>
  </sheetData>
  <mergeCells count="8">
    <mergeCell ref="A1:F1"/>
    <mergeCell ref="A2:F2"/>
    <mergeCell ref="A3:A5"/>
    <mergeCell ref="B3:B5"/>
    <mergeCell ref="C3:C5"/>
    <mergeCell ref="D3:F3"/>
    <mergeCell ref="D4:D5"/>
    <mergeCell ref="E4:F4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opLeftCell="A7" zoomScale="90" zoomScaleNormal="90" workbookViewId="0">
      <selection activeCell="E5" sqref="E5"/>
    </sheetView>
  </sheetViews>
  <sheetFormatPr defaultColWidth="8.88671875" defaultRowHeight="15.6" x14ac:dyDescent="0.25"/>
  <cols>
    <col min="1" max="1" width="55.33203125" style="3" customWidth="1"/>
    <col min="2" max="2" width="15" style="3" customWidth="1"/>
    <col min="3" max="3" width="12" style="3" customWidth="1"/>
    <col min="4" max="4" width="11.88671875" style="3" customWidth="1"/>
    <col min="5" max="5" width="51.33203125" style="3" customWidth="1"/>
    <col min="6" max="6" width="6.33203125" style="3" customWidth="1"/>
    <col min="7" max="7" width="15" style="3" customWidth="1"/>
    <col min="8" max="8" width="10.88671875" style="3" customWidth="1"/>
    <col min="9" max="9" width="11.109375" style="3" customWidth="1"/>
    <col min="10" max="10" width="10.6640625" style="3" customWidth="1"/>
    <col min="11" max="16384" width="8.88671875" style="3"/>
  </cols>
  <sheetData>
    <row r="1" spans="1:10" ht="46.95" customHeight="1" x14ac:dyDescent="0.25">
      <c r="A1" s="225" t="s">
        <v>66</v>
      </c>
      <c r="B1" s="225" t="s">
        <v>66</v>
      </c>
      <c r="C1" s="225" t="s">
        <v>66</v>
      </c>
      <c r="D1" s="225" t="s">
        <v>66</v>
      </c>
      <c r="E1" s="225" t="s">
        <v>66</v>
      </c>
      <c r="F1" s="332" t="s">
        <v>454</v>
      </c>
      <c r="G1" s="332"/>
      <c r="H1" s="332"/>
      <c r="I1" s="332"/>
      <c r="J1" s="332"/>
    </row>
    <row r="2" spans="1:10" ht="46.95" customHeight="1" x14ac:dyDescent="0.25">
      <c r="A2" s="225"/>
      <c r="B2" s="225"/>
      <c r="C2" s="225"/>
      <c r="D2" s="225"/>
      <c r="E2" s="225"/>
      <c r="F2" s="225"/>
      <c r="G2" s="225"/>
      <c r="H2" s="225"/>
      <c r="I2" s="225"/>
      <c r="J2" s="225"/>
    </row>
    <row r="3" spans="1:10" ht="49.95" customHeight="1" x14ac:dyDescent="0.25">
      <c r="A3" s="333" t="s">
        <v>415</v>
      </c>
      <c r="B3" s="333"/>
      <c r="C3" s="333"/>
      <c r="D3" s="333"/>
      <c r="E3" s="333"/>
      <c r="F3" s="333"/>
      <c r="G3" s="333"/>
      <c r="H3" s="333"/>
      <c r="I3" s="333"/>
      <c r="J3" s="333"/>
    </row>
    <row r="4" spans="1:10" ht="63.6" customHeight="1" x14ac:dyDescent="0.25">
      <c r="A4" s="337" t="s">
        <v>395</v>
      </c>
      <c r="B4" s="337" t="s">
        <v>396</v>
      </c>
      <c r="C4" s="337"/>
      <c r="D4" s="337"/>
      <c r="E4" s="337"/>
      <c r="F4" s="337" t="s">
        <v>397</v>
      </c>
      <c r="G4" s="337"/>
      <c r="H4" s="337" t="s">
        <v>398</v>
      </c>
      <c r="I4" s="337"/>
      <c r="J4" s="337"/>
    </row>
    <row r="5" spans="1:10" ht="41.7" customHeight="1" x14ac:dyDescent="0.25">
      <c r="A5" s="337" t="s">
        <v>395</v>
      </c>
      <c r="B5" s="228" t="s">
        <v>399</v>
      </c>
      <c r="C5" s="228" t="s">
        <v>400</v>
      </c>
      <c r="D5" s="228" t="s">
        <v>401</v>
      </c>
      <c r="E5" s="228" t="s">
        <v>402</v>
      </c>
      <c r="F5" s="228" t="s">
        <v>36</v>
      </c>
      <c r="G5" s="228" t="s">
        <v>403</v>
      </c>
      <c r="H5" s="228" t="s">
        <v>404</v>
      </c>
      <c r="I5" s="228" t="s">
        <v>405</v>
      </c>
      <c r="J5" s="228" t="s">
        <v>416</v>
      </c>
    </row>
    <row r="6" spans="1:10" ht="23.25" customHeight="1" x14ac:dyDescent="0.25">
      <c r="A6" s="228" t="s">
        <v>3</v>
      </c>
      <c r="B6" s="228" t="s">
        <v>77</v>
      </c>
      <c r="C6" s="228" t="s">
        <v>78</v>
      </c>
      <c r="D6" s="228" t="s">
        <v>79</v>
      </c>
      <c r="E6" s="228" t="s">
        <v>80</v>
      </c>
      <c r="F6" s="228" t="s">
        <v>81</v>
      </c>
      <c r="G6" s="228" t="s">
        <v>93</v>
      </c>
      <c r="H6" s="228">
        <v>8</v>
      </c>
      <c r="I6" s="228">
        <v>9</v>
      </c>
      <c r="J6" s="228">
        <v>10</v>
      </c>
    </row>
    <row r="7" spans="1:10" ht="54.6" customHeight="1" x14ac:dyDescent="0.25">
      <c r="A7" s="25" t="s">
        <v>145</v>
      </c>
      <c r="B7" s="229" t="s">
        <v>406</v>
      </c>
      <c r="C7" s="228" t="s">
        <v>407</v>
      </c>
      <c r="D7" s="228" t="s">
        <v>408</v>
      </c>
      <c r="E7" s="229" t="s">
        <v>409</v>
      </c>
      <c r="F7" s="228" t="s">
        <v>38</v>
      </c>
      <c r="G7" s="10" t="s">
        <v>225</v>
      </c>
      <c r="H7" s="7">
        <f>'№ 9 МП'!D212</f>
        <v>36</v>
      </c>
      <c r="I7" s="7">
        <f>'№ 9 МП'!E212</f>
        <v>36</v>
      </c>
      <c r="J7" s="7">
        <f>'№ 9 МП'!F212</f>
        <v>36</v>
      </c>
    </row>
    <row r="8" spans="1:10" ht="104.4" customHeight="1" x14ac:dyDescent="0.25">
      <c r="A8" s="229" t="s">
        <v>67</v>
      </c>
      <c r="B8" s="229" t="s">
        <v>406</v>
      </c>
      <c r="C8" s="231">
        <v>42962</v>
      </c>
      <c r="D8" s="228">
        <v>109</v>
      </c>
      <c r="E8" s="229" t="s">
        <v>410</v>
      </c>
      <c r="F8" s="228" t="s">
        <v>53</v>
      </c>
      <c r="G8" s="226">
        <v>1240420390</v>
      </c>
      <c r="H8" s="7">
        <f>'№ 9 МП'!D186</f>
        <v>1152.8999999999999</v>
      </c>
      <c r="I8" s="7">
        <f>'№ 9 МП'!E186</f>
        <v>1152.8999999999999</v>
      </c>
      <c r="J8" s="7">
        <f>'№ 9 МП'!F186</f>
        <v>1152.8999999999999</v>
      </c>
    </row>
    <row r="9" spans="1:10" ht="62.4" customHeight="1" x14ac:dyDescent="0.25">
      <c r="A9" s="229" t="s">
        <v>215</v>
      </c>
      <c r="B9" s="229" t="s">
        <v>406</v>
      </c>
      <c r="C9" s="228" t="s">
        <v>411</v>
      </c>
      <c r="D9" s="228" t="s">
        <v>412</v>
      </c>
      <c r="E9" s="229" t="s">
        <v>413</v>
      </c>
      <c r="F9" s="228" t="s">
        <v>40</v>
      </c>
      <c r="G9" s="227">
        <v>1240220350</v>
      </c>
      <c r="H9" s="7">
        <f>'№ 9 МП'!D164</f>
        <v>107.1</v>
      </c>
      <c r="I9" s="7">
        <f>'№ 9 МП'!E164</f>
        <v>107.1</v>
      </c>
      <c r="J9" s="7">
        <f>'№ 9 МП'!F164</f>
        <v>107.1</v>
      </c>
    </row>
    <row r="10" spans="1:10" ht="25.2" customHeight="1" x14ac:dyDescent="0.25">
      <c r="A10" s="5" t="s">
        <v>414</v>
      </c>
      <c r="B10" s="232" t="s">
        <v>66</v>
      </c>
      <c r="C10" s="232" t="s">
        <v>66</v>
      </c>
      <c r="D10" s="232" t="s">
        <v>66</v>
      </c>
      <c r="E10" s="232" t="s">
        <v>66</v>
      </c>
      <c r="F10" s="232" t="s">
        <v>66</v>
      </c>
      <c r="G10" s="232" t="s">
        <v>66</v>
      </c>
      <c r="H10" s="6">
        <f>H7+H8+H9</f>
        <v>1295.9999999999998</v>
      </c>
      <c r="I10" s="6">
        <f t="shared" ref="I10:J10" si="0">I7+I8+I9</f>
        <v>1295.9999999999998</v>
      </c>
      <c r="J10" s="6">
        <f t="shared" si="0"/>
        <v>1295.9999999999998</v>
      </c>
    </row>
  </sheetData>
  <mergeCells count="6">
    <mergeCell ref="F1:J1"/>
    <mergeCell ref="A3:J3"/>
    <mergeCell ref="A4:A5"/>
    <mergeCell ref="B4:E4"/>
    <mergeCell ref="F4:G4"/>
    <mergeCell ref="H4:J4"/>
  </mergeCells>
  <pageMargins left="0.59055118110236227" right="0.19685039370078741" top="0.19685039370078741" bottom="0.19685039370078741" header="0.31496062992125984" footer="0.31496062992125984"/>
  <pageSetup paperSize="9" scale="70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8"/>
  <sheetViews>
    <sheetView tabSelected="1" view="pageBreakPreview" topLeftCell="A7" zoomScale="80" zoomScaleNormal="100" zoomScaleSheetLayoutView="80" workbookViewId="0">
      <selection activeCell="M14" sqref="M14"/>
    </sheetView>
  </sheetViews>
  <sheetFormatPr defaultColWidth="9.109375" defaultRowHeight="15.6" x14ac:dyDescent="0.3"/>
  <cols>
    <col min="1" max="1" width="6.33203125" style="141" customWidth="1"/>
    <col min="2" max="2" width="48.77734375" style="142" customWidth="1"/>
    <col min="3" max="3" width="16.5546875" style="142" customWidth="1"/>
    <col min="4" max="4" width="9.5546875" style="143" customWidth="1"/>
    <col min="5" max="5" width="11.6640625" style="143" customWidth="1"/>
    <col min="6" max="6" width="14" style="143" customWidth="1"/>
    <col min="7" max="7" width="10.88671875" style="144" customWidth="1"/>
    <col min="8" max="8" width="12.33203125" style="143" bestFit="1" customWidth="1"/>
    <col min="9" max="9" width="12.109375" style="143" customWidth="1"/>
    <col min="10" max="10" width="12.6640625" style="143" customWidth="1"/>
    <col min="11" max="11" width="9.33203125" style="144" customWidth="1"/>
    <col min="12" max="12" width="12.33203125" style="143" bestFit="1" customWidth="1"/>
    <col min="13" max="13" width="14.88671875" style="143" customWidth="1"/>
    <col min="14" max="14" width="13.5546875" style="143" customWidth="1"/>
    <col min="15" max="15" width="13.77734375" style="144" customWidth="1"/>
    <col min="16" max="16" width="14.88671875" style="143" customWidth="1"/>
    <col min="17" max="256" width="9.109375" style="142"/>
    <col min="257" max="257" width="5.5546875" style="142" customWidth="1"/>
    <col min="258" max="258" width="33.5546875" style="142" customWidth="1"/>
    <col min="259" max="259" width="15.5546875" style="142" customWidth="1"/>
    <col min="260" max="260" width="9.5546875" style="142" customWidth="1"/>
    <col min="261" max="261" width="11.6640625" style="142" customWidth="1"/>
    <col min="262" max="262" width="13.109375" style="142" customWidth="1"/>
    <col min="263" max="263" width="10.88671875" style="142" customWidth="1"/>
    <col min="264" max="264" width="9.33203125" style="142" bestFit="1" customWidth="1"/>
    <col min="265" max="265" width="12.109375" style="142" customWidth="1"/>
    <col min="266" max="266" width="12.6640625" style="142" customWidth="1"/>
    <col min="267" max="267" width="9.33203125" style="142" customWidth="1"/>
    <col min="268" max="268" width="9.33203125" style="142" bestFit="1" customWidth="1"/>
    <col min="269" max="269" width="13.109375" style="142" customWidth="1"/>
    <col min="270" max="270" width="13.5546875" style="142" customWidth="1"/>
    <col min="271" max="271" width="9.5546875" style="142" customWidth="1"/>
    <col min="272" max="272" width="14.88671875" style="142" customWidth="1"/>
    <col min="273" max="512" width="9.109375" style="142"/>
    <col min="513" max="513" width="5.5546875" style="142" customWidth="1"/>
    <col min="514" max="514" width="33.5546875" style="142" customWidth="1"/>
    <col min="515" max="515" width="15.5546875" style="142" customWidth="1"/>
    <col min="516" max="516" width="9.5546875" style="142" customWidth="1"/>
    <col min="517" max="517" width="11.6640625" style="142" customWidth="1"/>
    <col min="518" max="518" width="13.109375" style="142" customWidth="1"/>
    <col min="519" max="519" width="10.88671875" style="142" customWidth="1"/>
    <col min="520" max="520" width="9.33203125" style="142" bestFit="1" customWidth="1"/>
    <col min="521" max="521" width="12.109375" style="142" customWidth="1"/>
    <col min="522" max="522" width="12.6640625" style="142" customWidth="1"/>
    <col min="523" max="523" width="9.33203125" style="142" customWidth="1"/>
    <col min="524" max="524" width="9.33203125" style="142" bestFit="1" customWidth="1"/>
    <col min="525" max="525" width="13.109375" style="142" customWidth="1"/>
    <col min="526" max="526" width="13.5546875" style="142" customWidth="1"/>
    <col min="527" max="527" width="9.5546875" style="142" customWidth="1"/>
    <col min="528" max="528" width="14.88671875" style="142" customWidth="1"/>
    <col min="529" max="768" width="9.109375" style="142"/>
    <col min="769" max="769" width="5.5546875" style="142" customWidth="1"/>
    <col min="770" max="770" width="33.5546875" style="142" customWidth="1"/>
    <col min="771" max="771" width="15.5546875" style="142" customWidth="1"/>
    <col min="772" max="772" width="9.5546875" style="142" customWidth="1"/>
    <col min="773" max="773" width="11.6640625" style="142" customWidth="1"/>
    <col min="774" max="774" width="13.109375" style="142" customWidth="1"/>
    <col min="775" max="775" width="10.88671875" style="142" customWidth="1"/>
    <col min="776" max="776" width="9.33203125" style="142" bestFit="1" customWidth="1"/>
    <col min="777" max="777" width="12.109375" style="142" customWidth="1"/>
    <col min="778" max="778" width="12.6640625" style="142" customWidth="1"/>
    <col min="779" max="779" width="9.33203125" style="142" customWidth="1"/>
    <col min="780" max="780" width="9.33203125" style="142" bestFit="1" customWidth="1"/>
    <col min="781" max="781" width="13.109375" style="142" customWidth="1"/>
    <col min="782" max="782" width="13.5546875" style="142" customWidth="1"/>
    <col min="783" max="783" width="9.5546875" style="142" customWidth="1"/>
    <col min="784" max="784" width="14.88671875" style="142" customWidth="1"/>
    <col min="785" max="1024" width="9.109375" style="142"/>
    <col min="1025" max="1025" width="5.5546875" style="142" customWidth="1"/>
    <col min="1026" max="1026" width="33.5546875" style="142" customWidth="1"/>
    <col min="1027" max="1027" width="15.5546875" style="142" customWidth="1"/>
    <col min="1028" max="1028" width="9.5546875" style="142" customWidth="1"/>
    <col min="1029" max="1029" width="11.6640625" style="142" customWidth="1"/>
    <col min="1030" max="1030" width="13.109375" style="142" customWidth="1"/>
    <col min="1031" max="1031" width="10.88671875" style="142" customWidth="1"/>
    <col min="1032" max="1032" width="9.33203125" style="142" bestFit="1" customWidth="1"/>
    <col min="1033" max="1033" width="12.109375" style="142" customWidth="1"/>
    <col min="1034" max="1034" width="12.6640625" style="142" customWidth="1"/>
    <col min="1035" max="1035" width="9.33203125" style="142" customWidth="1"/>
    <col min="1036" max="1036" width="9.33203125" style="142" bestFit="1" customWidth="1"/>
    <col min="1037" max="1037" width="13.109375" style="142" customWidth="1"/>
    <col min="1038" max="1038" width="13.5546875" style="142" customWidth="1"/>
    <col min="1039" max="1039" width="9.5546875" style="142" customWidth="1"/>
    <col min="1040" max="1040" width="14.88671875" style="142" customWidth="1"/>
    <col min="1041" max="1280" width="9.109375" style="142"/>
    <col min="1281" max="1281" width="5.5546875" style="142" customWidth="1"/>
    <col min="1282" max="1282" width="33.5546875" style="142" customWidth="1"/>
    <col min="1283" max="1283" width="15.5546875" style="142" customWidth="1"/>
    <col min="1284" max="1284" width="9.5546875" style="142" customWidth="1"/>
    <col min="1285" max="1285" width="11.6640625" style="142" customWidth="1"/>
    <col min="1286" max="1286" width="13.109375" style="142" customWidth="1"/>
    <col min="1287" max="1287" width="10.88671875" style="142" customWidth="1"/>
    <col min="1288" max="1288" width="9.33203125" style="142" bestFit="1" customWidth="1"/>
    <col min="1289" max="1289" width="12.109375" style="142" customWidth="1"/>
    <col min="1290" max="1290" width="12.6640625" style="142" customWidth="1"/>
    <col min="1291" max="1291" width="9.33203125" style="142" customWidth="1"/>
    <col min="1292" max="1292" width="9.33203125" style="142" bestFit="1" customWidth="1"/>
    <col min="1293" max="1293" width="13.109375" style="142" customWidth="1"/>
    <col min="1294" max="1294" width="13.5546875" style="142" customWidth="1"/>
    <col min="1295" max="1295" width="9.5546875" style="142" customWidth="1"/>
    <col min="1296" max="1296" width="14.88671875" style="142" customWidth="1"/>
    <col min="1297" max="1536" width="9.109375" style="142"/>
    <col min="1537" max="1537" width="5.5546875" style="142" customWidth="1"/>
    <col min="1538" max="1538" width="33.5546875" style="142" customWidth="1"/>
    <col min="1539" max="1539" width="15.5546875" style="142" customWidth="1"/>
    <col min="1540" max="1540" width="9.5546875" style="142" customWidth="1"/>
    <col min="1541" max="1541" width="11.6640625" style="142" customWidth="1"/>
    <col min="1542" max="1542" width="13.109375" style="142" customWidth="1"/>
    <col min="1543" max="1543" width="10.88671875" style="142" customWidth="1"/>
    <col min="1544" max="1544" width="9.33203125" style="142" bestFit="1" customWidth="1"/>
    <col min="1545" max="1545" width="12.109375" style="142" customWidth="1"/>
    <col min="1546" max="1546" width="12.6640625" style="142" customWidth="1"/>
    <col min="1547" max="1547" width="9.33203125" style="142" customWidth="1"/>
    <col min="1548" max="1548" width="9.33203125" style="142" bestFit="1" customWidth="1"/>
    <col min="1549" max="1549" width="13.109375" style="142" customWidth="1"/>
    <col min="1550" max="1550" width="13.5546875" style="142" customWidth="1"/>
    <col min="1551" max="1551" width="9.5546875" style="142" customWidth="1"/>
    <col min="1552" max="1552" width="14.88671875" style="142" customWidth="1"/>
    <col min="1553" max="1792" width="9.109375" style="142"/>
    <col min="1793" max="1793" width="5.5546875" style="142" customWidth="1"/>
    <col min="1794" max="1794" width="33.5546875" style="142" customWidth="1"/>
    <col min="1795" max="1795" width="15.5546875" style="142" customWidth="1"/>
    <col min="1796" max="1796" width="9.5546875" style="142" customWidth="1"/>
    <col min="1797" max="1797" width="11.6640625" style="142" customWidth="1"/>
    <col min="1798" max="1798" width="13.109375" style="142" customWidth="1"/>
    <col min="1799" max="1799" width="10.88671875" style="142" customWidth="1"/>
    <col min="1800" max="1800" width="9.33203125" style="142" bestFit="1" customWidth="1"/>
    <col min="1801" max="1801" width="12.109375" style="142" customWidth="1"/>
    <col min="1802" max="1802" width="12.6640625" style="142" customWidth="1"/>
    <col min="1803" max="1803" width="9.33203125" style="142" customWidth="1"/>
    <col min="1804" max="1804" width="9.33203125" style="142" bestFit="1" customWidth="1"/>
    <col min="1805" max="1805" width="13.109375" style="142" customWidth="1"/>
    <col min="1806" max="1806" width="13.5546875" style="142" customWidth="1"/>
    <col min="1807" max="1807" width="9.5546875" style="142" customWidth="1"/>
    <col min="1808" max="1808" width="14.88671875" style="142" customWidth="1"/>
    <col min="1809" max="2048" width="9.109375" style="142"/>
    <col min="2049" max="2049" width="5.5546875" style="142" customWidth="1"/>
    <col min="2050" max="2050" width="33.5546875" style="142" customWidth="1"/>
    <col min="2051" max="2051" width="15.5546875" style="142" customWidth="1"/>
    <col min="2052" max="2052" width="9.5546875" style="142" customWidth="1"/>
    <col min="2053" max="2053" width="11.6640625" style="142" customWidth="1"/>
    <col min="2054" max="2054" width="13.109375" style="142" customWidth="1"/>
    <col min="2055" max="2055" width="10.88671875" style="142" customWidth="1"/>
    <col min="2056" max="2056" width="9.33203125" style="142" bestFit="1" customWidth="1"/>
    <col min="2057" max="2057" width="12.109375" style="142" customWidth="1"/>
    <col min="2058" max="2058" width="12.6640625" style="142" customWidth="1"/>
    <col min="2059" max="2059" width="9.33203125" style="142" customWidth="1"/>
    <col min="2060" max="2060" width="9.33203125" style="142" bestFit="1" customWidth="1"/>
    <col min="2061" max="2061" width="13.109375" style="142" customWidth="1"/>
    <col min="2062" max="2062" width="13.5546875" style="142" customWidth="1"/>
    <col min="2063" max="2063" width="9.5546875" style="142" customWidth="1"/>
    <col min="2064" max="2064" width="14.88671875" style="142" customWidth="1"/>
    <col min="2065" max="2304" width="9.109375" style="142"/>
    <col min="2305" max="2305" width="5.5546875" style="142" customWidth="1"/>
    <col min="2306" max="2306" width="33.5546875" style="142" customWidth="1"/>
    <col min="2307" max="2307" width="15.5546875" style="142" customWidth="1"/>
    <col min="2308" max="2308" width="9.5546875" style="142" customWidth="1"/>
    <col min="2309" max="2309" width="11.6640625" style="142" customWidth="1"/>
    <col min="2310" max="2310" width="13.109375" style="142" customWidth="1"/>
    <col min="2311" max="2311" width="10.88671875" style="142" customWidth="1"/>
    <col min="2312" max="2312" width="9.33203125" style="142" bestFit="1" customWidth="1"/>
    <col min="2313" max="2313" width="12.109375" style="142" customWidth="1"/>
    <col min="2314" max="2314" width="12.6640625" style="142" customWidth="1"/>
    <col min="2315" max="2315" width="9.33203125" style="142" customWidth="1"/>
    <col min="2316" max="2316" width="9.33203125" style="142" bestFit="1" customWidth="1"/>
    <col min="2317" max="2317" width="13.109375" style="142" customWidth="1"/>
    <col min="2318" max="2318" width="13.5546875" style="142" customWidth="1"/>
    <col min="2319" max="2319" width="9.5546875" style="142" customWidth="1"/>
    <col min="2320" max="2320" width="14.88671875" style="142" customWidth="1"/>
    <col min="2321" max="2560" width="9.109375" style="142"/>
    <col min="2561" max="2561" width="5.5546875" style="142" customWidth="1"/>
    <col min="2562" max="2562" width="33.5546875" style="142" customWidth="1"/>
    <col min="2563" max="2563" width="15.5546875" style="142" customWidth="1"/>
    <col min="2564" max="2564" width="9.5546875" style="142" customWidth="1"/>
    <col min="2565" max="2565" width="11.6640625" style="142" customWidth="1"/>
    <col min="2566" max="2566" width="13.109375" style="142" customWidth="1"/>
    <col min="2567" max="2567" width="10.88671875" style="142" customWidth="1"/>
    <col min="2568" max="2568" width="9.33203125" style="142" bestFit="1" customWidth="1"/>
    <col min="2569" max="2569" width="12.109375" style="142" customWidth="1"/>
    <col min="2570" max="2570" width="12.6640625" style="142" customWidth="1"/>
    <col min="2571" max="2571" width="9.33203125" style="142" customWidth="1"/>
    <col min="2572" max="2572" width="9.33203125" style="142" bestFit="1" customWidth="1"/>
    <col min="2573" max="2573" width="13.109375" style="142" customWidth="1"/>
    <col min="2574" max="2574" width="13.5546875" style="142" customWidth="1"/>
    <col min="2575" max="2575" width="9.5546875" style="142" customWidth="1"/>
    <col min="2576" max="2576" width="14.88671875" style="142" customWidth="1"/>
    <col min="2577" max="2816" width="9.109375" style="142"/>
    <col min="2817" max="2817" width="5.5546875" style="142" customWidth="1"/>
    <col min="2818" max="2818" width="33.5546875" style="142" customWidth="1"/>
    <col min="2819" max="2819" width="15.5546875" style="142" customWidth="1"/>
    <col min="2820" max="2820" width="9.5546875" style="142" customWidth="1"/>
    <col min="2821" max="2821" width="11.6640625" style="142" customWidth="1"/>
    <col min="2822" max="2822" width="13.109375" style="142" customWidth="1"/>
    <col min="2823" max="2823" width="10.88671875" style="142" customWidth="1"/>
    <col min="2824" max="2824" width="9.33203125" style="142" bestFit="1" customWidth="1"/>
    <col min="2825" max="2825" width="12.109375" style="142" customWidth="1"/>
    <col min="2826" max="2826" width="12.6640625" style="142" customWidth="1"/>
    <col min="2827" max="2827" width="9.33203125" style="142" customWidth="1"/>
    <col min="2828" max="2828" width="9.33203125" style="142" bestFit="1" customWidth="1"/>
    <col min="2829" max="2829" width="13.109375" style="142" customWidth="1"/>
    <col min="2830" max="2830" width="13.5546875" style="142" customWidth="1"/>
    <col min="2831" max="2831" width="9.5546875" style="142" customWidth="1"/>
    <col min="2832" max="2832" width="14.88671875" style="142" customWidth="1"/>
    <col min="2833" max="3072" width="9.109375" style="142"/>
    <col min="3073" max="3073" width="5.5546875" style="142" customWidth="1"/>
    <col min="3074" max="3074" width="33.5546875" style="142" customWidth="1"/>
    <col min="3075" max="3075" width="15.5546875" style="142" customWidth="1"/>
    <col min="3076" max="3076" width="9.5546875" style="142" customWidth="1"/>
    <col min="3077" max="3077" width="11.6640625" style="142" customWidth="1"/>
    <col min="3078" max="3078" width="13.109375" style="142" customWidth="1"/>
    <col min="3079" max="3079" width="10.88671875" style="142" customWidth="1"/>
    <col min="3080" max="3080" width="9.33203125" style="142" bestFit="1" customWidth="1"/>
    <col min="3081" max="3081" width="12.109375" style="142" customWidth="1"/>
    <col min="3082" max="3082" width="12.6640625" style="142" customWidth="1"/>
    <col min="3083" max="3083" width="9.33203125" style="142" customWidth="1"/>
    <col min="3084" max="3084" width="9.33203125" style="142" bestFit="1" customWidth="1"/>
    <col min="3085" max="3085" width="13.109375" style="142" customWidth="1"/>
    <col min="3086" max="3086" width="13.5546875" style="142" customWidth="1"/>
    <col min="3087" max="3087" width="9.5546875" style="142" customWidth="1"/>
    <col min="3088" max="3088" width="14.88671875" style="142" customWidth="1"/>
    <col min="3089" max="3328" width="9.109375" style="142"/>
    <col min="3329" max="3329" width="5.5546875" style="142" customWidth="1"/>
    <col min="3330" max="3330" width="33.5546875" style="142" customWidth="1"/>
    <col min="3331" max="3331" width="15.5546875" style="142" customWidth="1"/>
    <col min="3332" max="3332" width="9.5546875" style="142" customWidth="1"/>
    <col min="3333" max="3333" width="11.6640625" style="142" customWidth="1"/>
    <col min="3334" max="3334" width="13.109375" style="142" customWidth="1"/>
    <col min="3335" max="3335" width="10.88671875" style="142" customWidth="1"/>
    <col min="3336" max="3336" width="9.33203125" style="142" bestFit="1" customWidth="1"/>
    <col min="3337" max="3337" width="12.109375" style="142" customWidth="1"/>
    <col min="3338" max="3338" width="12.6640625" style="142" customWidth="1"/>
    <col min="3339" max="3339" width="9.33203125" style="142" customWidth="1"/>
    <col min="3340" max="3340" width="9.33203125" style="142" bestFit="1" customWidth="1"/>
    <col min="3341" max="3341" width="13.109375" style="142" customWidth="1"/>
    <col min="3342" max="3342" width="13.5546875" style="142" customWidth="1"/>
    <col min="3343" max="3343" width="9.5546875" style="142" customWidth="1"/>
    <col min="3344" max="3344" width="14.88671875" style="142" customWidth="1"/>
    <col min="3345" max="3584" width="9.109375" style="142"/>
    <col min="3585" max="3585" width="5.5546875" style="142" customWidth="1"/>
    <col min="3586" max="3586" width="33.5546875" style="142" customWidth="1"/>
    <col min="3587" max="3587" width="15.5546875" style="142" customWidth="1"/>
    <col min="3588" max="3588" width="9.5546875" style="142" customWidth="1"/>
    <col min="3589" max="3589" width="11.6640625" style="142" customWidth="1"/>
    <col min="3590" max="3590" width="13.109375" style="142" customWidth="1"/>
    <col min="3591" max="3591" width="10.88671875" style="142" customWidth="1"/>
    <col min="3592" max="3592" width="9.33203125" style="142" bestFit="1" customWidth="1"/>
    <col min="3593" max="3593" width="12.109375" style="142" customWidth="1"/>
    <col min="3594" max="3594" width="12.6640625" style="142" customWidth="1"/>
    <col min="3595" max="3595" width="9.33203125" style="142" customWidth="1"/>
    <col min="3596" max="3596" width="9.33203125" style="142" bestFit="1" customWidth="1"/>
    <col min="3597" max="3597" width="13.109375" style="142" customWidth="1"/>
    <col min="3598" max="3598" width="13.5546875" style="142" customWidth="1"/>
    <col min="3599" max="3599" width="9.5546875" style="142" customWidth="1"/>
    <col min="3600" max="3600" width="14.88671875" style="142" customWidth="1"/>
    <col min="3601" max="3840" width="9.109375" style="142"/>
    <col min="3841" max="3841" width="5.5546875" style="142" customWidth="1"/>
    <col min="3842" max="3842" width="33.5546875" style="142" customWidth="1"/>
    <col min="3843" max="3843" width="15.5546875" style="142" customWidth="1"/>
    <col min="3844" max="3844" width="9.5546875" style="142" customWidth="1"/>
    <col min="3845" max="3845" width="11.6640625" style="142" customWidth="1"/>
    <col min="3846" max="3846" width="13.109375" style="142" customWidth="1"/>
    <col min="3847" max="3847" width="10.88671875" style="142" customWidth="1"/>
    <col min="3848" max="3848" width="9.33203125" style="142" bestFit="1" customWidth="1"/>
    <col min="3849" max="3849" width="12.109375" style="142" customWidth="1"/>
    <col min="3850" max="3850" width="12.6640625" style="142" customWidth="1"/>
    <col min="3851" max="3851" width="9.33203125" style="142" customWidth="1"/>
    <col min="3852" max="3852" width="9.33203125" style="142" bestFit="1" customWidth="1"/>
    <col min="3853" max="3853" width="13.109375" style="142" customWidth="1"/>
    <col min="3854" max="3854" width="13.5546875" style="142" customWidth="1"/>
    <col min="3855" max="3855" width="9.5546875" style="142" customWidth="1"/>
    <col min="3856" max="3856" width="14.88671875" style="142" customWidth="1"/>
    <col min="3857" max="4096" width="9.109375" style="142"/>
    <col min="4097" max="4097" width="5.5546875" style="142" customWidth="1"/>
    <col min="4098" max="4098" width="33.5546875" style="142" customWidth="1"/>
    <col min="4099" max="4099" width="15.5546875" style="142" customWidth="1"/>
    <col min="4100" max="4100" width="9.5546875" style="142" customWidth="1"/>
    <col min="4101" max="4101" width="11.6640625" style="142" customWidth="1"/>
    <col min="4102" max="4102" width="13.109375" style="142" customWidth="1"/>
    <col min="4103" max="4103" width="10.88671875" style="142" customWidth="1"/>
    <col min="4104" max="4104" width="9.33203125" style="142" bestFit="1" customWidth="1"/>
    <col min="4105" max="4105" width="12.109375" style="142" customWidth="1"/>
    <col min="4106" max="4106" width="12.6640625" style="142" customWidth="1"/>
    <col min="4107" max="4107" width="9.33203125" style="142" customWidth="1"/>
    <col min="4108" max="4108" width="9.33203125" style="142" bestFit="1" customWidth="1"/>
    <col min="4109" max="4109" width="13.109375" style="142" customWidth="1"/>
    <col min="4110" max="4110" width="13.5546875" style="142" customWidth="1"/>
    <col min="4111" max="4111" width="9.5546875" style="142" customWidth="1"/>
    <col min="4112" max="4112" width="14.88671875" style="142" customWidth="1"/>
    <col min="4113" max="4352" width="9.109375" style="142"/>
    <col min="4353" max="4353" width="5.5546875" style="142" customWidth="1"/>
    <col min="4354" max="4354" width="33.5546875" style="142" customWidth="1"/>
    <col min="4355" max="4355" width="15.5546875" style="142" customWidth="1"/>
    <col min="4356" max="4356" width="9.5546875" style="142" customWidth="1"/>
    <col min="4357" max="4357" width="11.6640625" style="142" customWidth="1"/>
    <col min="4358" max="4358" width="13.109375" style="142" customWidth="1"/>
    <col min="4359" max="4359" width="10.88671875" style="142" customWidth="1"/>
    <col min="4360" max="4360" width="9.33203125" style="142" bestFit="1" customWidth="1"/>
    <col min="4361" max="4361" width="12.109375" style="142" customWidth="1"/>
    <col min="4362" max="4362" width="12.6640625" style="142" customWidth="1"/>
    <col min="4363" max="4363" width="9.33203125" style="142" customWidth="1"/>
    <col min="4364" max="4364" width="9.33203125" style="142" bestFit="1" customWidth="1"/>
    <col min="4365" max="4365" width="13.109375" style="142" customWidth="1"/>
    <col min="4366" max="4366" width="13.5546875" style="142" customWidth="1"/>
    <col min="4367" max="4367" width="9.5546875" style="142" customWidth="1"/>
    <col min="4368" max="4368" width="14.88671875" style="142" customWidth="1"/>
    <col min="4369" max="4608" width="9.109375" style="142"/>
    <col min="4609" max="4609" width="5.5546875" style="142" customWidth="1"/>
    <col min="4610" max="4610" width="33.5546875" style="142" customWidth="1"/>
    <col min="4611" max="4611" width="15.5546875" style="142" customWidth="1"/>
    <col min="4612" max="4612" width="9.5546875" style="142" customWidth="1"/>
    <col min="4613" max="4613" width="11.6640625" style="142" customWidth="1"/>
    <col min="4614" max="4614" width="13.109375" style="142" customWidth="1"/>
    <col min="4615" max="4615" width="10.88671875" style="142" customWidth="1"/>
    <col min="4616" max="4616" width="9.33203125" style="142" bestFit="1" customWidth="1"/>
    <col min="4617" max="4617" width="12.109375" style="142" customWidth="1"/>
    <col min="4618" max="4618" width="12.6640625" style="142" customWidth="1"/>
    <col min="4619" max="4619" width="9.33203125" style="142" customWidth="1"/>
    <col min="4620" max="4620" width="9.33203125" style="142" bestFit="1" customWidth="1"/>
    <col min="4621" max="4621" width="13.109375" style="142" customWidth="1"/>
    <col min="4622" max="4622" width="13.5546875" style="142" customWidth="1"/>
    <col min="4623" max="4623" width="9.5546875" style="142" customWidth="1"/>
    <col min="4624" max="4624" width="14.88671875" style="142" customWidth="1"/>
    <col min="4625" max="4864" width="9.109375" style="142"/>
    <col min="4865" max="4865" width="5.5546875" style="142" customWidth="1"/>
    <col min="4866" max="4866" width="33.5546875" style="142" customWidth="1"/>
    <col min="4867" max="4867" width="15.5546875" style="142" customWidth="1"/>
    <col min="4868" max="4868" width="9.5546875" style="142" customWidth="1"/>
    <col min="4869" max="4869" width="11.6640625" style="142" customWidth="1"/>
    <col min="4870" max="4870" width="13.109375" style="142" customWidth="1"/>
    <col min="4871" max="4871" width="10.88671875" style="142" customWidth="1"/>
    <col min="4872" max="4872" width="9.33203125" style="142" bestFit="1" customWidth="1"/>
    <col min="4873" max="4873" width="12.109375" style="142" customWidth="1"/>
    <col min="4874" max="4874" width="12.6640625" style="142" customWidth="1"/>
    <col min="4875" max="4875" width="9.33203125" style="142" customWidth="1"/>
    <col min="4876" max="4876" width="9.33203125" style="142" bestFit="1" customWidth="1"/>
    <col min="4877" max="4877" width="13.109375" style="142" customWidth="1"/>
    <col min="4878" max="4878" width="13.5546875" style="142" customWidth="1"/>
    <col min="4879" max="4879" width="9.5546875" style="142" customWidth="1"/>
    <col min="4880" max="4880" width="14.88671875" style="142" customWidth="1"/>
    <col min="4881" max="5120" width="9.109375" style="142"/>
    <col min="5121" max="5121" width="5.5546875" style="142" customWidth="1"/>
    <col min="5122" max="5122" width="33.5546875" style="142" customWidth="1"/>
    <col min="5123" max="5123" width="15.5546875" style="142" customWidth="1"/>
    <col min="5124" max="5124" width="9.5546875" style="142" customWidth="1"/>
    <col min="5125" max="5125" width="11.6640625" style="142" customWidth="1"/>
    <col min="5126" max="5126" width="13.109375" style="142" customWidth="1"/>
    <col min="5127" max="5127" width="10.88671875" style="142" customWidth="1"/>
    <col min="5128" max="5128" width="9.33203125" style="142" bestFit="1" customWidth="1"/>
    <col min="5129" max="5129" width="12.109375" style="142" customWidth="1"/>
    <col min="5130" max="5130" width="12.6640625" style="142" customWidth="1"/>
    <col min="5131" max="5131" width="9.33203125" style="142" customWidth="1"/>
    <col min="5132" max="5132" width="9.33203125" style="142" bestFit="1" customWidth="1"/>
    <col min="5133" max="5133" width="13.109375" style="142" customWidth="1"/>
    <col min="5134" max="5134" width="13.5546875" style="142" customWidth="1"/>
    <col min="5135" max="5135" width="9.5546875" style="142" customWidth="1"/>
    <col min="5136" max="5136" width="14.88671875" style="142" customWidth="1"/>
    <col min="5137" max="5376" width="9.109375" style="142"/>
    <col min="5377" max="5377" width="5.5546875" style="142" customWidth="1"/>
    <col min="5378" max="5378" width="33.5546875" style="142" customWidth="1"/>
    <col min="5379" max="5379" width="15.5546875" style="142" customWidth="1"/>
    <col min="5380" max="5380" width="9.5546875" style="142" customWidth="1"/>
    <col min="5381" max="5381" width="11.6640625" style="142" customWidth="1"/>
    <col min="5382" max="5382" width="13.109375" style="142" customWidth="1"/>
    <col min="5383" max="5383" width="10.88671875" style="142" customWidth="1"/>
    <col min="5384" max="5384" width="9.33203125" style="142" bestFit="1" customWidth="1"/>
    <col min="5385" max="5385" width="12.109375" style="142" customWidth="1"/>
    <col min="5386" max="5386" width="12.6640625" style="142" customWidth="1"/>
    <col min="5387" max="5387" width="9.33203125" style="142" customWidth="1"/>
    <col min="5388" max="5388" width="9.33203125" style="142" bestFit="1" customWidth="1"/>
    <col min="5389" max="5389" width="13.109375" style="142" customWidth="1"/>
    <col min="5390" max="5390" width="13.5546875" style="142" customWidth="1"/>
    <col min="5391" max="5391" width="9.5546875" style="142" customWidth="1"/>
    <col min="5392" max="5392" width="14.88671875" style="142" customWidth="1"/>
    <col min="5393" max="5632" width="9.109375" style="142"/>
    <col min="5633" max="5633" width="5.5546875" style="142" customWidth="1"/>
    <col min="5634" max="5634" width="33.5546875" style="142" customWidth="1"/>
    <col min="5635" max="5635" width="15.5546875" style="142" customWidth="1"/>
    <col min="5636" max="5636" width="9.5546875" style="142" customWidth="1"/>
    <col min="5637" max="5637" width="11.6640625" style="142" customWidth="1"/>
    <col min="5638" max="5638" width="13.109375" style="142" customWidth="1"/>
    <col min="5639" max="5639" width="10.88671875" style="142" customWidth="1"/>
    <col min="5640" max="5640" width="9.33203125" style="142" bestFit="1" customWidth="1"/>
    <col min="5641" max="5641" width="12.109375" style="142" customWidth="1"/>
    <col min="5642" max="5642" width="12.6640625" style="142" customWidth="1"/>
    <col min="5643" max="5643" width="9.33203125" style="142" customWidth="1"/>
    <col min="5644" max="5644" width="9.33203125" style="142" bestFit="1" customWidth="1"/>
    <col min="5645" max="5645" width="13.109375" style="142" customWidth="1"/>
    <col min="5646" max="5646" width="13.5546875" style="142" customWidth="1"/>
    <col min="5647" max="5647" width="9.5546875" style="142" customWidth="1"/>
    <col min="5648" max="5648" width="14.88671875" style="142" customWidth="1"/>
    <col min="5649" max="5888" width="9.109375" style="142"/>
    <col min="5889" max="5889" width="5.5546875" style="142" customWidth="1"/>
    <col min="5890" max="5890" width="33.5546875" style="142" customWidth="1"/>
    <col min="5891" max="5891" width="15.5546875" style="142" customWidth="1"/>
    <col min="5892" max="5892" width="9.5546875" style="142" customWidth="1"/>
    <col min="5893" max="5893" width="11.6640625" style="142" customWidth="1"/>
    <col min="5894" max="5894" width="13.109375" style="142" customWidth="1"/>
    <col min="5895" max="5895" width="10.88671875" style="142" customWidth="1"/>
    <col min="5896" max="5896" width="9.33203125" style="142" bestFit="1" customWidth="1"/>
    <col min="5897" max="5897" width="12.109375" style="142" customWidth="1"/>
    <col min="5898" max="5898" width="12.6640625" style="142" customWidth="1"/>
    <col min="5899" max="5899" width="9.33203125" style="142" customWidth="1"/>
    <col min="5900" max="5900" width="9.33203125" style="142" bestFit="1" customWidth="1"/>
    <col min="5901" max="5901" width="13.109375" style="142" customWidth="1"/>
    <col min="5902" max="5902" width="13.5546875" style="142" customWidth="1"/>
    <col min="5903" max="5903" width="9.5546875" style="142" customWidth="1"/>
    <col min="5904" max="5904" width="14.88671875" style="142" customWidth="1"/>
    <col min="5905" max="6144" width="9.109375" style="142"/>
    <col min="6145" max="6145" width="5.5546875" style="142" customWidth="1"/>
    <col min="6146" max="6146" width="33.5546875" style="142" customWidth="1"/>
    <col min="6147" max="6147" width="15.5546875" style="142" customWidth="1"/>
    <col min="6148" max="6148" width="9.5546875" style="142" customWidth="1"/>
    <col min="6149" max="6149" width="11.6640625" style="142" customWidth="1"/>
    <col min="6150" max="6150" width="13.109375" style="142" customWidth="1"/>
    <col min="6151" max="6151" width="10.88671875" style="142" customWidth="1"/>
    <col min="6152" max="6152" width="9.33203125" style="142" bestFit="1" customWidth="1"/>
    <col min="6153" max="6153" width="12.109375" style="142" customWidth="1"/>
    <col min="6154" max="6154" width="12.6640625" style="142" customWidth="1"/>
    <col min="6155" max="6155" width="9.33203125" style="142" customWidth="1"/>
    <col min="6156" max="6156" width="9.33203125" style="142" bestFit="1" customWidth="1"/>
    <col min="6157" max="6157" width="13.109375" style="142" customWidth="1"/>
    <col min="6158" max="6158" width="13.5546875" style="142" customWidth="1"/>
    <col min="6159" max="6159" width="9.5546875" style="142" customWidth="1"/>
    <col min="6160" max="6160" width="14.88671875" style="142" customWidth="1"/>
    <col min="6161" max="6400" width="9.109375" style="142"/>
    <col min="6401" max="6401" width="5.5546875" style="142" customWidth="1"/>
    <col min="6402" max="6402" width="33.5546875" style="142" customWidth="1"/>
    <col min="6403" max="6403" width="15.5546875" style="142" customWidth="1"/>
    <col min="6404" max="6404" width="9.5546875" style="142" customWidth="1"/>
    <col min="6405" max="6405" width="11.6640625" style="142" customWidth="1"/>
    <col min="6406" max="6406" width="13.109375" style="142" customWidth="1"/>
    <col min="6407" max="6407" width="10.88671875" style="142" customWidth="1"/>
    <col min="6408" max="6408" width="9.33203125" style="142" bestFit="1" customWidth="1"/>
    <col min="6409" max="6409" width="12.109375" style="142" customWidth="1"/>
    <col min="6410" max="6410" width="12.6640625" style="142" customWidth="1"/>
    <col min="6411" max="6411" width="9.33203125" style="142" customWidth="1"/>
    <col min="6412" max="6412" width="9.33203125" style="142" bestFit="1" customWidth="1"/>
    <col min="6413" max="6413" width="13.109375" style="142" customWidth="1"/>
    <col min="6414" max="6414" width="13.5546875" style="142" customWidth="1"/>
    <col min="6415" max="6415" width="9.5546875" style="142" customWidth="1"/>
    <col min="6416" max="6416" width="14.88671875" style="142" customWidth="1"/>
    <col min="6417" max="6656" width="9.109375" style="142"/>
    <col min="6657" max="6657" width="5.5546875" style="142" customWidth="1"/>
    <col min="6658" max="6658" width="33.5546875" style="142" customWidth="1"/>
    <col min="6659" max="6659" width="15.5546875" style="142" customWidth="1"/>
    <col min="6660" max="6660" width="9.5546875" style="142" customWidth="1"/>
    <col min="6661" max="6661" width="11.6640625" style="142" customWidth="1"/>
    <col min="6662" max="6662" width="13.109375" style="142" customWidth="1"/>
    <col min="6663" max="6663" width="10.88671875" style="142" customWidth="1"/>
    <col min="6664" max="6664" width="9.33203125" style="142" bestFit="1" customWidth="1"/>
    <col min="6665" max="6665" width="12.109375" style="142" customWidth="1"/>
    <col min="6666" max="6666" width="12.6640625" style="142" customWidth="1"/>
    <col min="6667" max="6667" width="9.33203125" style="142" customWidth="1"/>
    <col min="6668" max="6668" width="9.33203125" style="142" bestFit="1" customWidth="1"/>
    <col min="6669" max="6669" width="13.109375" style="142" customWidth="1"/>
    <col min="6670" max="6670" width="13.5546875" style="142" customWidth="1"/>
    <col min="6671" max="6671" width="9.5546875" style="142" customWidth="1"/>
    <col min="6672" max="6672" width="14.88671875" style="142" customWidth="1"/>
    <col min="6673" max="6912" width="9.109375" style="142"/>
    <col min="6913" max="6913" width="5.5546875" style="142" customWidth="1"/>
    <col min="6914" max="6914" width="33.5546875" style="142" customWidth="1"/>
    <col min="6915" max="6915" width="15.5546875" style="142" customWidth="1"/>
    <col min="6916" max="6916" width="9.5546875" style="142" customWidth="1"/>
    <col min="6917" max="6917" width="11.6640625" style="142" customWidth="1"/>
    <col min="6918" max="6918" width="13.109375" style="142" customWidth="1"/>
    <col min="6919" max="6919" width="10.88671875" style="142" customWidth="1"/>
    <col min="6920" max="6920" width="9.33203125" style="142" bestFit="1" customWidth="1"/>
    <col min="6921" max="6921" width="12.109375" style="142" customWidth="1"/>
    <col min="6922" max="6922" width="12.6640625" style="142" customWidth="1"/>
    <col min="6923" max="6923" width="9.33203125" style="142" customWidth="1"/>
    <col min="6924" max="6924" width="9.33203125" style="142" bestFit="1" customWidth="1"/>
    <col min="6925" max="6925" width="13.109375" style="142" customWidth="1"/>
    <col min="6926" max="6926" width="13.5546875" style="142" customWidth="1"/>
    <col min="6927" max="6927" width="9.5546875" style="142" customWidth="1"/>
    <col min="6928" max="6928" width="14.88671875" style="142" customWidth="1"/>
    <col min="6929" max="7168" width="9.109375" style="142"/>
    <col min="7169" max="7169" width="5.5546875" style="142" customWidth="1"/>
    <col min="7170" max="7170" width="33.5546875" style="142" customWidth="1"/>
    <col min="7171" max="7171" width="15.5546875" style="142" customWidth="1"/>
    <col min="7172" max="7172" width="9.5546875" style="142" customWidth="1"/>
    <col min="7173" max="7173" width="11.6640625" style="142" customWidth="1"/>
    <col min="7174" max="7174" width="13.109375" style="142" customWidth="1"/>
    <col min="7175" max="7175" width="10.88671875" style="142" customWidth="1"/>
    <col min="7176" max="7176" width="9.33203125" style="142" bestFit="1" customWidth="1"/>
    <col min="7177" max="7177" width="12.109375" style="142" customWidth="1"/>
    <col min="7178" max="7178" width="12.6640625" style="142" customWidth="1"/>
    <col min="7179" max="7179" width="9.33203125" style="142" customWidth="1"/>
    <col min="7180" max="7180" width="9.33203125" style="142" bestFit="1" customWidth="1"/>
    <col min="7181" max="7181" width="13.109375" style="142" customWidth="1"/>
    <col min="7182" max="7182" width="13.5546875" style="142" customWidth="1"/>
    <col min="7183" max="7183" width="9.5546875" style="142" customWidth="1"/>
    <col min="7184" max="7184" width="14.88671875" style="142" customWidth="1"/>
    <col min="7185" max="7424" width="9.109375" style="142"/>
    <col min="7425" max="7425" width="5.5546875" style="142" customWidth="1"/>
    <col min="7426" max="7426" width="33.5546875" style="142" customWidth="1"/>
    <col min="7427" max="7427" width="15.5546875" style="142" customWidth="1"/>
    <col min="7428" max="7428" width="9.5546875" style="142" customWidth="1"/>
    <col min="7429" max="7429" width="11.6640625" style="142" customWidth="1"/>
    <col min="7430" max="7430" width="13.109375" style="142" customWidth="1"/>
    <col min="7431" max="7431" width="10.88671875" style="142" customWidth="1"/>
    <col min="7432" max="7432" width="9.33203125" style="142" bestFit="1" customWidth="1"/>
    <col min="7433" max="7433" width="12.109375" style="142" customWidth="1"/>
    <col min="7434" max="7434" width="12.6640625" style="142" customWidth="1"/>
    <col min="7435" max="7435" width="9.33203125" style="142" customWidth="1"/>
    <col min="7436" max="7436" width="9.33203125" style="142" bestFit="1" customWidth="1"/>
    <col min="7437" max="7437" width="13.109375" style="142" customWidth="1"/>
    <col min="7438" max="7438" width="13.5546875" style="142" customWidth="1"/>
    <col min="7439" max="7439" width="9.5546875" style="142" customWidth="1"/>
    <col min="7440" max="7440" width="14.88671875" style="142" customWidth="1"/>
    <col min="7441" max="7680" width="9.109375" style="142"/>
    <col min="7681" max="7681" width="5.5546875" style="142" customWidth="1"/>
    <col min="7682" max="7682" width="33.5546875" style="142" customWidth="1"/>
    <col min="7683" max="7683" width="15.5546875" style="142" customWidth="1"/>
    <col min="7684" max="7684" width="9.5546875" style="142" customWidth="1"/>
    <col min="7685" max="7685" width="11.6640625" style="142" customWidth="1"/>
    <col min="7686" max="7686" width="13.109375" style="142" customWidth="1"/>
    <col min="7687" max="7687" width="10.88671875" style="142" customWidth="1"/>
    <col min="7688" max="7688" width="9.33203125" style="142" bestFit="1" customWidth="1"/>
    <col min="7689" max="7689" width="12.109375" style="142" customWidth="1"/>
    <col min="7690" max="7690" width="12.6640625" style="142" customWidth="1"/>
    <col min="7691" max="7691" width="9.33203125" style="142" customWidth="1"/>
    <col min="7692" max="7692" width="9.33203125" style="142" bestFit="1" customWidth="1"/>
    <col min="7693" max="7693" width="13.109375" style="142" customWidth="1"/>
    <col min="7694" max="7694" width="13.5546875" style="142" customWidth="1"/>
    <col min="7695" max="7695" width="9.5546875" style="142" customWidth="1"/>
    <col min="7696" max="7696" width="14.88671875" style="142" customWidth="1"/>
    <col min="7697" max="7936" width="9.109375" style="142"/>
    <col min="7937" max="7937" width="5.5546875" style="142" customWidth="1"/>
    <col min="7938" max="7938" width="33.5546875" style="142" customWidth="1"/>
    <col min="7939" max="7939" width="15.5546875" style="142" customWidth="1"/>
    <col min="7940" max="7940" width="9.5546875" style="142" customWidth="1"/>
    <col min="7941" max="7941" width="11.6640625" style="142" customWidth="1"/>
    <col min="7942" max="7942" width="13.109375" style="142" customWidth="1"/>
    <col min="7943" max="7943" width="10.88671875" style="142" customWidth="1"/>
    <col min="7944" max="7944" width="9.33203125" style="142" bestFit="1" customWidth="1"/>
    <col min="7945" max="7945" width="12.109375" style="142" customWidth="1"/>
    <col min="7946" max="7946" width="12.6640625" style="142" customWidth="1"/>
    <col min="7947" max="7947" width="9.33203125" style="142" customWidth="1"/>
    <col min="7948" max="7948" width="9.33203125" style="142" bestFit="1" customWidth="1"/>
    <col min="7949" max="7949" width="13.109375" style="142" customWidth="1"/>
    <col min="7950" max="7950" width="13.5546875" style="142" customWidth="1"/>
    <col min="7951" max="7951" width="9.5546875" style="142" customWidth="1"/>
    <col min="7952" max="7952" width="14.88671875" style="142" customWidth="1"/>
    <col min="7953" max="8192" width="9.109375" style="142"/>
    <col min="8193" max="8193" width="5.5546875" style="142" customWidth="1"/>
    <col min="8194" max="8194" width="33.5546875" style="142" customWidth="1"/>
    <col min="8195" max="8195" width="15.5546875" style="142" customWidth="1"/>
    <col min="8196" max="8196" width="9.5546875" style="142" customWidth="1"/>
    <col min="8197" max="8197" width="11.6640625" style="142" customWidth="1"/>
    <col min="8198" max="8198" width="13.109375" style="142" customWidth="1"/>
    <col min="8199" max="8199" width="10.88671875" style="142" customWidth="1"/>
    <col min="8200" max="8200" width="9.33203125" style="142" bestFit="1" customWidth="1"/>
    <col min="8201" max="8201" width="12.109375" style="142" customWidth="1"/>
    <col min="8202" max="8202" width="12.6640625" style="142" customWidth="1"/>
    <col min="8203" max="8203" width="9.33203125" style="142" customWidth="1"/>
    <col min="8204" max="8204" width="9.33203125" style="142" bestFit="1" customWidth="1"/>
    <col min="8205" max="8205" width="13.109375" style="142" customWidth="1"/>
    <col min="8206" max="8206" width="13.5546875" style="142" customWidth="1"/>
    <col min="8207" max="8207" width="9.5546875" style="142" customWidth="1"/>
    <col min="8208" max="8208" width="14.88671875" style="142" customWidth="1"/>
    <col min="8209" max="8448" width="9.109375" style="142"/>
    <col min="8449" max="8449" width="5.5546875" style="142" customWidth="1"/>
    <col min="8450" max="8450" width="33.5546875" style="142" customWidth="1"/>
    <col min="8451" max="8451" width="15.5546875" style="142" customWidth="1"/>
    <col min="8452" max="8452" width="9.5546875" style="142" customWidth="1"/>
    <col min="8453" max="8453" width="11.6640625" style="142" customWidth="1"/>
    <col min="8454" max="8454" width="13.109375" style="142" customWidth="1"/>
    <col min="8455" max="8455" width="10.88671875" style="142" customWidth="1"/>
    <col min="8456" max="8456" width="9.33203125" style="142" bestFit="1" customWidth="1"/>
    <col min="8457" max="8457" width="12.109375" style="142" customWidth="1"/>
    <col min="8458" max="8458" width="12.6640625" style="142" customWidth="1"/>
    <col min="8459" max="8459" width="9.33203125" style="142" customWidth="1"/>
    <col min="8460" max="8460" width="9.33203125" style="142" bestFit="1" customWidth="1"/>
    <col min="8461" max="8461" width="13.109375" style="142" customWidth="1"/>
    <col min="8462" max="8462" width="13.5546875" style="142" customWidth="1"/>
    <col min="8463" max="8463" width="9.5546875" style="142" customWidth="1"/>
    <col min="8464" max="8464" width="14.88671875" style="142" customWidth="1"/>
    <col min="8465" max="8704" width="9.109375" style="142"/>
    <col min="8705" max="8705" width="5.5546875" style="142" customWidth="1"/>
    <col min="8706" max="8706" width="33.5546875" style="142" customWidth="1"/>
    <col min="8707" max="8707" width="15.5546875" style="142" customWidth="1"/>
    <col min="8708" max="8708" width="9.5546875" style="142" customWidth="1"/>
    <col min="8709" max="8709" width="11.6640625" style="142" customWidth="1"/>
    <col min="8710" max="8710" width="13.109375" style="142" customWidth="1"/>
    <col min="8711" max="8711" width="10.88671875" style="142" customWidth="1"/>
    <col min="8712" max="8712" width="9.33203125" style="142" bestFit="1" customWidth="1"/>
    <col min="8713" max="8713" width="12.109375" style="142" customWidth="1"/>
    <col min="8714" max="8714" width="12.6640625" style="142" customWidth="1"/>
    <col min="8715" max="8715" width="9.33203125" style="142" customWidth="1"/>
    <col min="8716" max="8716" width="9.33203125" style="142" bestFit="1" customWidth="1"/>
    <col min="8717" max="8717" width="13.109375" style="142" customWidth="1"/>
    <col min="8718" max="8718" width="13.5546875" style="142" customWidth="1"/>
    <col min="8719" max="8719" width="9.5546875" style="142" customWidth="1"/>
    <col min="8720" max="8720" width="14.88671875" style="142" customWidth="1"/>
    <col min="8721" max="8960" width="9.109375" style="142"/>
    <col min="8961" max="8961" width="5.5546875" style="142" customWidth="1"/>
    <col min="8962" max="8962" width="33.5546875" style="142" customWidth="1"/>
    <col min="8963" max="8963" width="15.5546875" style="142" customWidth="1"/>
    <col min="8964" max="8964" width="9.5546875" style="142" customWidth="1"/>
    <col min="8965" max="8965" width="11.6640625" style="142" customWidth="1"/>
    <col min="8966" max="8966" width="13.109375" style="142" customWidth="1"/>
    <col min="8967" max="8967" width="10.88671875" style="142" customWidth="1"/>
    <col min="8968" max="8968" width="9.33203125" style="142" bestFit="1" customWidth="1"/>
    <col min="8969" max="8969" width="12.109375" style="142" customWidth="1"/>
    <col min="8970" max="8970" width="12.6640625" style="142" customWidth="1"/>
    <col min="8971" max="8971" width="9.33203125" style="142" customWidth="1"/>
    <col min="8972" max="8972" width="9.33203125" style="142" bestFit="1" customWidth="1"/>
    <col min="8973" max="8973" width="13.109375" style="142" customWidth="1"/>
    <col min="8974" max="8974" width="13.5546875" style="142" customWidth="1"/>
    <col min="8975" max="8975" width="9.5546875" style="142" customWidth="1"/>
    <col min="8976" max="8976" width="14.88671875" style="142" customWidth="1"/>
    <col min="8977" max="9216" width="9.109375" style="142"/>
    <col min="9217" max="9217" width="5.5546875" style="142" customWidth="1"/>
    <col min="9218" max="9218" width="33.5546875" style="142" customWidth="1"/>
    <col min="9219" max="9219" width="15.5546875" style="142" customWidth="1"/>
    <col min="9220" max="9220" width="9.5546875" style="142" customWidth="1"/>
    <col min="9221" max="9221" width="11.6640625" style="142" customWidth="1"/>
    <col min="9222" max="9222" width="13.109375" style="142" customWidth="1"/>
    <col min="9223" max="9223" width="10.88671875" style="142" customWidth="1"/>
    <col min="9224" max="9224" width="9.33203125" style="142" bestFit="1" customWidth="1"/>
    <col min="9225" max="9225" width="12.109375" style="142" customWidth="1"/>
    <col min="9226" max="9226" width="12.6640625" style="142" customWidth="1"/>
    <col min="9227" max="9227" width="9.33203125" style="142" customWidth="1"/>
    <col min="9228" max="9228" width="9.33203125" style="142" bestFit="1" customWidth="1"/>
    <col min="9229" max="9229" width="13.109375" style="142" customWidth="1"/>
    <col min="9230" max="9230" width="13.5546875" style="142" customWidth="1"/>
    <col min="9231" max="9231" width="9.5546875" style="142" customWidth="1"/>
    <col min="9232" max="9232" width="14.88671875" style="142" customWidth="1"/>
    <col min="9233" max="9472" width="9.109375" style="142"/>
    <col min="9473" max="9473" width="5.5546875" style="142" customWidth="1"/>
    <col min="9474" max="9474" width="33.5546875" style="142" customWidth="1"/>
    <col min="9475" max="9475" width="15.5546875" style="142" customWidth="1"/>
    <col min="9476" max="9476" width="9.5546875" style="142" customWidth="1"/>
    <col min="9477" max="9477" width="11.6640625" style="142" customWidth="1"/>
    <col min="9478" max="9478" width="13.109375" style="142" customWidth="1"/>
    <col min="9479" max="9479" width="10.88671875" style="142" customWidth="1"/>
    <col min="9480" max="9480" width="9.33203125" style="142" bestFit="1" customWidth="1"/>
    <col min="9481" max="9481" width="12.109375" style="142" customWidth="1"/>
    <col min="9482" max="9482" width="12.6640625" style="142" customWidth="1"/>
    <col min="9483" max="9483" width="9.33203125" style="142" customWidth="1"/>
    <col min="9484" max="9484" width="9.33203125" style="142" bestFit="1" customWidth="1"/>
    <col min="9485" max="9485" width="13.109375" style="142" customWidth="1"/>
    <col min="9486" max="9486" width="13.5546875" style="142" customWidth="1"/>
    <col min="9487" max="9487" width="9.5546875" style="142" customWidth="1"/>
    <col min="9488" max="9488" width="14.88671875" style="142" customWidth="1"/>
    <col min="9489" max="9728" width="9.109375" style="142"/>
    <col min="9729" max="9729" width="5.5546875" style="142" customWidth="1"/>
    <col min="9730" max="9730" width="33.5546875" style="142" customWidth="1"/>
    <col min="9731" max="9731" width="15.5546875" style="142" customWidth="1"/>
    <col min="9732" max="9732" width="9.5546875" style="142" customWidth="1"/>
    <col min="9733" max="9733" width="11.6640625" style="142" customWidth="1"/>
    <col min="9734" max="9734" width="13.109375" style="142" customWidth="1"/>
    <col min="9735" max="9735" width="10.88671875" style="142" customWidth="1"/>
    <col min="9736" max="9736" width="9.33203125" style="142" bestFit="1" customWidth="1"/>
    <col min="9737" max="9737" width="12.109375" style="142" customWidth="1"/>
    <col min="9738" max="9738" width="12.6640625" style="142" customWidth="1"/>
    <col min="9739" max="9739" width="9.33203125" style="142" customWidth="1"/>
    <col min="9740" max="9740" width="9.33203125" style="142" bestFit="1" customWidth="1"/>
    <col min="9741" max="9741" width="13.109375" style="142" customWidth="1"/>
    <col min="9742" max="9742" width="13.5546875" style="142" customWidth="1"/>
    <col min="9743" max="9743" width="9.5546875" style="142" customWidth="1"/>
    <col min="9744" max="9744" width="14.88671875" style="142" customWidth="1"/>
    <col min="9745" max="9984" width="9.109375" style="142"/>
    <col min="9985" max="9985" width="5.5546875" style="142" customWidth="1"/>
    <col min="9986" max="9986" width="33.5546875" style="142" customWidth="1"/>
    <col min="9987" max="9987" width="15.5546875" style="142" customWidth="1"/>
    <col min="9988" max="9988" width="9.5546875" style="142" customWidth="1"/>
    <col min="9989" max="9989" width="11.6640625" style="142" customWidth="1"/>
    <col min="9990" max="9990" width="13.109375" style="142" customWidth="1"/>
    <col min="9991" max="9991" width="10.88671875" style="142" customWidth="1"/>
    <col min="9992" max="9992" width="9.33203125" style="142" bestFit="1" customWidth="1"/>
    <col min="9993" max="9993" width="12.109375" style="142" customWidth="1"/>
    <col min="9994" max="9994" width="12.6640625" style="142" customWidth="1"/>
    <col min="9995" max="9995" width="9.33203125" style="142" customWidth="1"/>
    <col min="9996" max="9996" width="9.33203125" style="142" bestFit="1" customWidth="1"/>
    <col min="9997" max="9997" width="13.109375" style="142" customWidth="1"/>
    <col min="9998" max="9998" width="13.5546875" style="142" customWidth="1"/>
    <col min="9999" max="9999" width="9.5546875" style="142" customWidth="1"/>
    <col min="10000" max="10000" width="14.88671875" style="142" customWidth="1"/>
    <col min="10001" max="10240" width="9.109375" style="142"/>
    <col min="10241" max="10241" width="5.5546875" style="142" customWidth="1"/>
    <col min="10242" max="10242" width="33.5546875" style="142" customWidth="1"/>
    <col min="10243" max="10243" width="15.5546875" style="142" customWidth="1"/>
    <col min="10244" max="10244" width="9.5546875" style="142" customWidth="1"/>
    <col min="10245" max="10245" width="11.6640625" style="142" customWidth="1"/>
    <col min="10246" max="10246" width="13.109375" style="142" customWidth="1"/>
    <col min="10247" max="10247" width="10.88671875" style="142" customWidth="1"/>
    <col min="10248" max="10248" width="9.33203125" style="142" bestFit="1" customWidth="1"/>
    <col min="10249" max="10249" width="12.109375" style="142" customWidth="1"/>
    <col min="10250" max="10250" width="12.6640625" style="142" customWidth="1"/>
    <col min="10251" max="10251" width="9.33203125" style="142" customWidth="1"/>
    <col min="10252" max="10252" width="9.33203125" style="142" bestFit="1" customWidth="1"/>
    <col min="10253" max="10253" width="13.109375" style="142" customWidth="1"/>
    <col min="10254" max="10254" width="13.5546875" style="142" customWidth="1"/>
    <col min="10255" max="10255" width="9.5546875" style="142" customWidth="1"/>
    <col min="10256" max="10256" width="14.88671875" style="142" customWidth="1"/>
    <col min="10257" max="10496" width="9.109375" style="142"/>
    <col min="10497" max="10497" width="5.5546875" style="142" customWidth="1"/>
    <col min="10498" max="10498" width="33.5546875" style="142" customWidth="1"/>
    <col min="10499" max="10499" width="15.5546875" style="142" customWidth="1"/>
    <col min="10500" max="10500" width="9.5546875" style="142" customWidth="1"/>
    <col min="10501" max="10501" width="11.6640625" style="142" customWidth="1"/>
    <col min="10502" max="10502" width="13.109375" style="142" customWidth="1"/>
    <col min="10503" max="10503" width="10.88671875" style="142" customWidth="1"/>
    <col min="10504" max="10504" width="9.33203125" style="142" bestFit="1" customWidth="1"/>
    <col min="10505" max="10505" width="12.109375" style="142" customWidth="1"/>
    <col min="10506" max="10506" width="12.6640625" style="142" customWidth="1"/>
    <col min="10507" max="10507" width="9.33203125" style="142" customWidth="1"/>
    <col min="10508" max="10508" width="9.33203125" style="142" bestFit="1" customWidth="1"/>
    <col min="10509" max="10509" width="13.109375" style="142" customWidth="1"/>
    <col min="10510" max="10510" width="13.5546875" style="142" customWidth="1"/>
    <col min="10511" max="10511" width="9.5546875" style="142" customWidth="1"/>
    <col min="10512" max="10512" width="14.88671875" style="142" customWidth="1"/>
    <col min="10513" max="10752" width="9.109375" style="142"/>
    <col min="10753" max="10753" width="5.5546875" style="142" customWidth="1"/>
    <col min="10754" max="10754" width="33.5546875" style="142" customWidth="1"/>
    <col min="10755" max="10755" width="15.5546875" style="142" customWidth="1"/>
    <col min="10756" max="10756" width="9.5546875" style="142" customWidth="1"/>
    <col min="10757" max="10757" width="11.6640625" style="142" customWidth="1"/>
    <col min="10758" max="10758" width="13.109375" style="142" customWidth="1"/>
    <col min="10759" max="10759" width="10.88671875" style="142" customWidth="1"/>
    <col min="10760" max="10760" width="9.33203125" style="142" bestFit="1" customWidth="1"/>
    <col min="10761" max="10761" width="12.109375" style="142" customWidth="1"/>
    <col min="10762" max="10762" width="12.6640625" style="142" customWidth="1"/>
    <col min="10763" max="10763" width="9.33203125" style="142" customWidth="1"/>
    <col min="10764" max="10764" width="9.33203125" style="142" bestFit="1" customWidth="1"/>
    <col min="10765" max="10765" width="13.109375" style="142" customWidth="1"/>
    <col min="10766" max="10766" width="13.5546875" style="142" customWidth="1"/>
    <col min="10767" max="10767" width="9.5546875" style="142" customWidth="1"/>
    <col min="10768" max="10768" width="14.88671875" style="142" customWidth="1"/>
    <col min="10769" max="11008" width="9.109375" style="142"/>
    <col min="11009" max="11009" width="5.5546875" style="142" customWidth="1"/>
    <col min="11010" max="11010" width="33.5546875" style="142" customWidth="1"/>
    <col min="11011" max="11011" width="15.5546875" style="142" customWidth="1"/>
    <col min="11012" max="11012" width="9.5546875" style="142" customWidth="1"/>
    <col min="11013" max="11013" width="11.6640625" style="142" customWidth="1"/>
    <col min="11014" max="11014" width="13.109375" style="142" customWidth="1"/>
    <col min="11015" max="11015" width="10.88671875" style="142" customWidth="1"/>
    <col min="11016" max="11016" width="9.33203125" style="142" bestFit="1" customWidth="1"/>
    <col min="11017" max="11017" width="12.109375" style="142" customWidth="1"/>
    <col min="11018" max="11018" width="12.6640625" style="142" customWidth="1"/>
    <col min="11019" max="11019" width="9.33203125" style="142" customWidth="1"/>
    <col min="11020" max="11020" width="9.33203125" style="142" bestFit="1" customWidth="1"/>
    <col min="11021" max="11021" width="13.109375" style="142" customWidth="1"/>
    <col min="11022" max="11022" width="13.5546875" style="142" customWidth="1"/>
    <col min="11023" max="11023" width="9.5546875" style="142" customWidth="1"/>
    <col min="11024" max="11024" width="14.88671875" style="142" customWidth="1"/>
    <col min="11025" max="11264" width="9.109375" style="142"/>
    <col min="11265" max="11265" width="5.5546875" style="142" customWidth="1"/>
    <col min="11266" max="11266" width="33.5546875" style="142" customWidth="1"/>
    <col min="11267" max="11267" width="15.5546875" style="142" customWidth="1"/>
    <col min="11268" max="11268" width="9.5546875" style="142" customWidth="1"/>
    <col min="11269" max="11269" width="11.6640625" style="142" customWidth="1"/>
    <col min="11270" max="11270" width="13.109375" style="142" customWidth="1"/>
    <col min="11271" max="11271" width="10.88671875" style="142" customWidth="1"/>
    <col min="11272" max="11272" width="9.33203125" style="142" bestFit="1" customWidth="1"/>
    <col min="11273" max="11273" width="12.109375" style="142" customWidth="1"/>
    <col min="11274" max="11274" width="12.6640625" style="142" customWidth="1"/>
    <col min="11275" max="11275" width="9.33203125" style="142" customWidth="1"/>
    <col min="11276" max="11276" width="9.33203125" style="142" bestFit="1" customWidth="1"/>
    <col min="11277" max="11277" width="13.109375" style="142" customWidth="1"/>
    <col min="11278" max="11278" width="13.5546875" style="142" customWidth="1"/>
    <col min="11279" max="11279" width="9.5546875" style="142" customWidth="1"/>
    <col min="11280" max="11280" width="14.88671875" style="142" customWidth="1"/>
    <col min="11281" max="11520" width="9.109375" style="142"/>
    <col min="11521" max="11521" width="5.5546875" style="142" customWidth="1"/>
    <col min="11522" max="11522" width="33.5546875" style="142" customWidth="1"/>
    <col min="11523" max="11523" width="15.5546875" style="142" customWidth="1"/>
    <col min="11524" max="11524" width="9.5546875" style="142" customWidth="1"/>
    <col min="11525" max="11525" width="11.6640625" style="142" customWidth="1"/>
    <col min="11526" max="11526" width="13.109375" style="142" customWidth="1"/>
    <col min="11527" max="11527" width="10.88671875" style="142" customWidth="1"/>
    <col min="11528" max="11528" width="9.33203125" style="142" bestFit="1" customWidth="1"/>
    <col min="11529" max="11529" width="12.109375" style="142" customWidth="1"/>
    <col min="11530" max="11530" width="12.6640625" style="142" customWidth="1"/>
    <col min="11531" max="11531" width="9.33203125" style="142" customWidth="1"/>
    <col min="11532" max="11532" width="9.33203125" style="142" bestFit="1" customWidth="1"/>
    <col min="11533" max="11533" width="13.109375" style="142" customWidth="1"/>
    <col min="11534" max="11534" width="13.5546875" style="142" customWidth="1"/>
    <col min="11535" max="11535" width="9.5546875" style="142" customWidth="1"/>
    <col min="11536" max="11536" width="14.88671875" style="142" customWidth="1"/>
    <col min="11537" max="11776" width="9.109375" style="142"/>
    <col min="11777" max="11777" width="5.5546875" style="142" customWidth="1"/>
    <col min="11778" max="11778" width="33.5546875" style="142" customWidth="1"/>
    <col min="11779" max="11779" width="15.5546875" style="142" customWidth="1"/>
    <col min="11780" max="11780" width="9.5546875" style="142" customWidth="1"/>
    <col min="11781" max="11781" width="11.6640625" style="142" customWidth="1"/>
    <col min="11782" max="11782" width="13.109375" style="142" customWidth="1"/>
    <col min="11783" max="11783" width="10.88671875" style="142" customWidth="1"/>
    <col min="11784" max="11784" width="9.33203125" style="142" bestFit="1" customWidth="1"/>
    <col min="11785" max="11785" width="12.109375" style="142" customWidth="1"/>
    <col min="11786" max="11786" width="12.6640625" style="142" customWidth="1"/>
    <col min="11787" max="11787" width="9.33203125" style="142" customWidth="1"/>
    <col min="11788" max="11788" width="9.33203125" style="142" bestFit="1" customWidth="1"/>
    <col min="11789" max="11789" width="13.109375" style="142" customWidth="1"/>
    <col min="11790" max="11790" width="13.5546875" style="142" customWidth="1"/>
    <col min="11791" max="11791" width="9.5546875" style="142" customWidth="1"/>
    <col min="11792" max="11792" width="14.88671875" style="142" customWidth="1"/>
    <col min="11793" max="12032" width="9.109375" style="142"/>
    <col min="12033" max="12033" width="5.5546875" style="142" customWidth="1"/>
    <col min="12034" max="12034" width="33.5546875" style="142" customWidth="1"/>
    <col min="12035" max="12035" width="15.5546875" style="142" customWidth="1"/>
    <col min="12036" max="12036" width="9.5546875" style="142" customWidth="1"/>
    <col min="12037" max="12037" width="11.6640625" style="142" customWidth="1"/>
    <col min="12038" max="12038" width="13.109375" style="142" customWidth="1"/>
    <col min="12039" max="12039" width="10.88671875" style="142" customWidth="1"/>
    <col min="12040" max="12040" width="9.33203125" style="142" bestFit="1" customWidth="1"/>
    <col min="12041" max="12041" width="12.109375" style="142" customWidth="1"/>
    <col min="12042" max="12042" width="12.6640625" style="142" customWidth="1"/>
    <col min="12043" max="12043" width="9.33203125" style="142" customWidth="1"/>
    <col min="12044" max="12044" width="9.33203125" style="142" bestFit="1" customWidth="1"/>
    <col min="12045" max="12045" width="13.109375" style="142" customWidth="1"/>
    <col min="12046" max="12046" width="13.5546875" style="142" customWidth="1"/>
    <col min="12047" max="12047" width="9.5546875" style="142" customWidth="1"/>
    <col min="12048" max="12048" width="14.88671875" style="142" customWidth="1"/>
    <col min="12049" max="12288" width="9.109375" style="142"/>
    <col min="12289" max="12289" width="5.5546875" style="142" customWidth="1"/>
    <col min="12290" max="12290" width="33.5546875" style="142" customWidth="1"/>
    <col min="12291" max="12291" width="15.5546875" style="142" customWidth="1"/>
    <col min="12292" max="12292" width="9.5546875" style="142" customWidth="1"/>
    <col min="12293" max="12293" width="11.6640625" style="142" customWidth="1"/>
    <col min="12294" max="12294" width="13.109375" style="142" customWidth="1"/>
    <col min="12295" max="12295" width="10.88671875" style="142" customWidth="1"/>
    <col min="12296" max="12296" width="9.33203125" style="142" bestFit="1" customWidth="1"/>
    <col min="12297" max="12297" width="12.109375" style="142" customWidth="1"/>
    <col min="12298" max="12298" width="12.6640625" style="142" customWidth="1"/>
    <col min="12299" max="12299" width="9.33203125" style="142" customWidth="1"/>
    <col min="12300" max="12300" width="9.33203125" style="142" bestFit="1" customWidth="1"/>
    <col min="12301" max="12301" width="13.109375" style="142" customWidth="1"/>
    <col min="12302" max="12302" width="13.5546875" style="142" customWidth="1"/>
    <col min="12303" max="12303" width="9.5546875" style="142" customWidth="1"/>
    <col min="12304" max="12304" width="14.88671875" style="142" customWidth="1"/>
    <col min="12305" max="12544" width="9.109375" style="142"/>
    <col min="12545" max="12545" width="5.5546875" style="142" customWidth="1"/>
    <col min="12546" max="12546" width="33.5546875" style="142" customWidth="1"/>
    <col min="12547" max="12547" width="15.5546875" style="142" customWidth="1"/>
    <col min="12548" max="12548" width="9.5546875" style="142" customWidth="1"/>
    <col min="12549" max="12549" width="11.6640625" style="142" customWidth="1"/>
    <col min="12550" max="12550" width="13.109375" style="142" customWidth="1"/>
    <col min="12551" max="12551" width="10.88671875" style="142" customWidth="1"/>
    <col min="12552" max="12552" width="9.33203125" style="142" bestFit="1" customWidth="1"/>
    <col min="12553" max="12553" width="12.109375" style="142" customWidth="1"/>
    <col min="12554" max="12554" width="12.6640625" style="142" customWidth="1"/>
    <col min="12555" max="12555" width="9.33203125" style="142" customWidth="1"/>
    <col min="12556" max="12556" width="9.33203125" style="142" bestFit="1" customWidth="1"/>
    <col min="12557" max="12557" width="13.109375" style="142" customWidth="1"/>
    <col min="12558" max="12558" width="13.5546875" style="142" customWidth="1"/>
    <col min="12559" max="12559" width="9.5546875" style="142" customWidth="1"/>
    <col min="12560" max="12560" width="14.88671875" style="142" customWidth="1"/>
    <col min="12561" max="12800" width="9.109375" style="142"/>
    <col min="12801" max="12801" width="5.5546875" style="142" customWidth="1"/>
    <col min="12802" max="12802" width="33.5546875" style="142" customWidth="1"/>
    <col min="12803" max="12803" width="15.5546875" style="142" customWidth="1"/>
    <col min="12804" max="12804" width="9.5546875" style="142" customWidth="1"/>
    <col min="12805" max="12805" width="11.6640625" style="142" customWidth="1"/>
    <col min="12806" max="12806" width="13.109375" style="142" customWidth="1"/>
    <col min="12807" max="12807" width="10.88671875" style="142" customWidth="1"/>
    <col min="12808" max="12808" width="9.33203125" style="142" bestFit="1" customWidth="1"/>
    <col min="12809" max="12809" width="12.109375" style="142" customWidth="1"/>
    <col min="12810" max="12810" width="12.6640625" style="142" customWidth="1"/>
    <col min="12811" max="12811" width="9.33203125" style="142" customWidth="1"/>
    <col min="12812" max="12812" width="9.33203125" style="142" bestFit="1" customWidth="1"/>
    <col min="12813" max="12813" width="13.109375" style="142" customWidth="1"/>
    <col min="12814" max="12814" width="13.5546875" style="142" customWidth="1"/>
    <col min="12815" max="12815" width="9.5546875" style="142" customWidth="1"/>
    <col min="12816" max="12816" width="14.88671875" style="142" customWidth="1"/>
    <col min="12817" max="13056" width="9.109375" style="142"/>
    <col min="13057" max="13057" width="5.5546875" style="142" customWidth="1"/>
    <col min="13058" max="13058" width="33.5546875" style="142" customWidth="1"/>
    <col min="13059" max="13059" width="15.5546875" style="142" customWidth="1"/>
    <col min="13060" max="13060" width="9.5546875" style="142" customWidth="1"/>
    <col min="13061" max="13061" width="11.6640625" style="142" customWidth="1"/>
    <col min="13062" max="13062" width="13.109375" style="142" customWidth="1"/>
    <col min="13063" max="13063" width="10.88671875" style="142" customWidth="1"/>
    <col min="13064" max="13064" width="9.33203125" style="142" bestFit="1" customWidth="1"/>
    <col min="13065" max="13065" width="12.109375" style="142" customWidth="1"/>
    <col min="13066" max="13066" width="12.6640625" style="142" customWidth="1"/>
    <col min="13067" max="13067" width="9.33203125" style="142" customWidth="1"/>
    <col min="13068" max="13068" width="9.33203125" style="142" bestFit="1" customWidth="1"/>
    <col min="13069" max="13069" width="13.109375" style="142" customWidth="1"/>
    <col min="13070" max="13070" width="13.5546875" style="142" customWidth="1"/>
    <col min="13071" max="13071" width="9.5546875" style="142" customWidth="1"/>
    <col min="13072" max="13072" width="14.88671875" style="142" customWidth="1"/>
    <col min="13073" max="13312" width="9.109375" style="142"/>
    <col min="13313" max="13313" width="5.5546875" style="142" customWidth="1"/>
    <col min="13314" max="13314" width="33.5546875" style="142" customWidth="1"/>
    <col min="13315" max="13315" width="15.5546875" style="142" customWidth="1"/>
    <col min="13316" max="13316" width="9.5546875" style="142" customWidth="1"/>
    <col min="13317" max="13317" width="11.6640625" style="142" customWidth="1"/>
    <col min="13318" max="13318" width="13.109375" style="142" customWidth="1"/>
    <col min="13319" max="13319" width="10.88671875" style="142" customWidth="1"/>
    <col min="13320" max="13320" width="9.33203125" style="142" bestFit="1" customWidth="1"/>
    <col min="13321" max="13321" width="12.109375" style="142" customWidth="1"/>
    <col min="13322" max="13322" width="12.6640625" style="142" customWidth="1"/>
    <col min="13323" max="13323" width="9.33203125" style="142" customWidth="1"/>
    <col min="13324" max="13324" width="9.33203125" style="142" bestFit="1" customWidth="1"/>
    <col min="13325" max="13325" width="13.109375" style="142" customWidth="1"/>
    <col min="13326" max="13326" width="13.5546875" style="142" customWidth="1"/>
    <col min="13327" max="13327" width="9.5546875" style="142" customWidth="1"/>
    <col min="13328" max="13328" width="14.88671875" style="142" customWidth="1"/>
    <col min="13329" max="13568" width="9.109375" style="142"/>
    <col min="13569" max="13569" width="5.5546875" style="142" customWidth="1"/>
    <col min="13570" max="13570" width="33.5546875" style="142" customWidth="1"/>
    <col min="13571" max="13571" width="15.5546875" style="142" customWidth="1"/>
    <col min="13572" max="13572" width="9.5546875" style="142" customWidth="1"/>
    <col min="13573" max="13573" width="11.6640625" style="142" customWidth="1"/>
    <col min="13574" max="13574" width="13.109375" style="142" customWidth="1"/>
    <col min="13575" max="13575" width="10.88671875" style="142" customWidth="1"/>
    <col min="13576" max="13576" width="9.33203125" style="142" bestFit="1" customWidth="1"/>
    <col min="13577" max="13577" width="12.109375" style="142" customWidth="1"/>
    <col min="13578" max="13578" width="12.6640625" style="142" customWidth="1"/>
    <col min="13579" max="13579" width="9.33203125" style="142" customWidth="1"/>
    <col min="13580" max="13580" width="9.33203125" style="142" bestFit="1" customWidth="1"/>
    <col min="13581" max="13581" width="13.109375" style="142" customWidth="1"/>
    <col min="13582" max="13582" width="13.5546875" style="142" customWidth="1"/>
    <col min="13583" max="13583" width="9.5546875" style="142" customWidth="1"/>
    <col min="13584" max="13584" width="14.88671875" style="142" customWidth="1"/>
    <col min="13585" max="13824" width="9.109375" style="142"/>
    <col min="13825" max="13825" width="5.5546875" style="142" customWidth="1"/>
    <col min="13826" max="13826" width="33.5546875" style="142" customWidth="1"/>
    <col min="13827" max="13827" width="15.5546875" style="142" customWidth="1"/>
    <col min="13828" max="13828" width="9.5546875" style="142" customWidth="1"/>
    <col min="13829" max="13829" width="11.6640625" style="142" customWidth="1"/>
    <col min="13830" max="13830" width="13.109375" style="142" customWidth="1"/>
    <col min="13831" max="13831" width="10.88671875" style="142" customWidth="1"/>
    <col min="13832" max="13832" width="9.33203125" style="142" bestFit="1" customWidth="1"/>
    <col min="13833" max="13833" width="12.109375" style="142" customWidth="1"/>
    <col min="13834" max="13834" width="12.6640625" style="142" customWidth="1"/>
    <col min="13835" max="13835" width="9.33203125" style="142" customWidth="1"/>
    <col min="13836" max="13836" width="9.33203125" style="142" bestFit="1" customWidth="1"/>
    <col min="13837" max="13837" width="13.109375" style="142" customWidth="1"/>
    <col min="13838" max="13838" width="13.5546875" style="142" customWidth="1"/>
    <col min="13839" max="13839" width="9.5546875" style="142" customWidth="1"/>
    <col min="13840" max="13840" width="14.88671875" style="142" customWidth="1"/>
    <col min="13841" max="14080" width="9.109375" style="142"/>
    <col min="14081" max="14081" width="5.5546875" style="142" customWidth="1"/>
    <col min="14082" max="14082" width="33.5546875" style="142" customWidth="1"/>
    <col min="14083" max="14083" width="15.5546875" style="142" customWidth="1"/>
    <col min="14084" max="14084" width="9.5546875" style="142" customWidth="1"/>
    <col min="14085" max="14085" width="11.6640625" style="142" customWidth="1"/>
    <col min="14086" max="14086" width="13.109375" style="142" customWidth="1"/>
    <col min="14087" max="14087" width="10.88671875" style="142" customWidth="1"/>
    <col min="14088" max="14088" width="9.33203125" style="142" bestFit="1" customWidth="1"/>
    <col min="14089" max="14089" width="12.109375" style="142" customWidth="1"/>
    <col min="14090" max="14090" width="12.6640625" style="142" customWidth="1"/>
    <col min="14091" max="14091" width="9.33203125" style="142" customWidth="1"/>
    <col min="14092" max="14092" width="9.33203125" style="142" bestFit="1" customWidth="1"/>
    <col min="14093" max="14093" width="13.109375" style="142" customWidth="1"/>
    <col min="14094" max="14094" width="13.5546875" style="142" customWidth="1"/>
    <col min="14095" max="14095" width="9.5546875" style="142" customWidth="1"/>
    <col min="14096" max="14096" width="14.88671875" style="142" customWidth="1"/>
    <col min="14097" max="14336" width="9.109375" style="142"/>
    <col min="14337" max="14337" width="5.5546875" style="142" customWidth="1"/>
    <col min="14338" max="14338" width="33.5546875" style="142" customWidth="1"/>
    <col min="14339" max="14339" width="15.5546875" style="142" customWidth="1"/>
    <col min="14340" max="14340" width="9.5546875" style="142" customWidth="1"/>
    <col min="14341" max="14341" width="11.6640625" style="142" customWidth="1"/>
    <col min="14342" max="14342" width="13.109375" style="142" customWidth="1"/>
    <col min="14343" max="14343" width="10.88671875" style="142" customWidth="1"/>
    <col min="14344" max="14344" width="9.33203125" style="142" bestFit="1" customWidth="1"/>
    <col min="14345" max="14345" width="12.109375" style="142" customWidth="1"/>
    <col min="14346" max="14346" width="12.6640625" style="142" customWidth="1"/>
    <col min="14347" max="14347" width="9.33203125" style="142" customWidth="1"/>
    <col min="14348" max="14348" width="9.33203125" style="142" bestFit="1" customWidth="1"/>
    <col min="14349" max="14349" width="13.109375" style="142" customWidth="1"/>
    <col min="14350" max="14350" width="13.5546875" style="142" customWidth="1"/>
    <col min="14351" max="14351" width="9.5546875" style="142" customWidth="1"/>
    <col min="14352" max="14352" width="14.88671875" style="142" customWidth="1"/>
    <col min="14353" max="14592" width="9.109375" style="142"/>
    <col min="14593" max="14593" width="5.5546875" style="142" customWidth="1"/>
    <col min="14594" max="14594" width="33.5546875" style="142" customWidth="1"/>
    <col min="14595" max="14595" width="15.5546875" style="142" customWidth="1"/>
    <col min="14596" max="14596" width="9.5546875" style="142" customWidth="1"/>
    <col min="14597" max="14597" width="11.6640625" style="142" customWidth="1"/>
    <col min="14598" max="14598" width="13.109375" style="142" customWidth="1"/>
    <col min="14599" max="14599" width="10.88671875" style="142" customWidth="1"/>
    <col min="14600" max="14600" width="9.33203125" style="142" bestFit="1" customWidth="1"/>
    <col min="14601" max="14601" width="12.109375" style="142" customWidth="1"/>
    <col min="14602" max="14602" width="12.6640625" style="142" customWidth="1"/>
    <col min="14603" max="14603" width="9.33203125" style="142" customWidth="1"/>
    <col min="14604" max="14604" width="9.33203125" style="142" bestFit="1" customWidth="1"/>
    <col min="14605" max="14605" width="13.109375" style="142" customWidth="1"/>
    <col min="14606" max="14606" width="13.5546875" style="142" customWidth="1"/>
    <col min="14607" max="14607" width="9.5546875" style="142" customWidth="1"/>
    <col min="14608" max="14608" width="14.88671875" style="142" customWidth="1"/>
    <col min="14609" max="14848" width="9.109375" style="142"/>
    <col min="14849" max="14849" width="5.5546875" style="142" customWidth="1"/>
    <col min="14850" max="14850" width="33.5546875" style="142" customWidth="1"/>
    <col min="14851" max="14851" width="15.5546875" style="142" customWidth="1"/>
    <col min="14852" max="14852" width="9.5546875" style="142" customWidth="1"/>
    <col min="14853" max="14853" width="11.6640625" style="142" customWidth="1"/>
    <col min="14854" max="14854" width="13.109375" style="142" customWidth="1"/>
    <col min="14855" max="14855" width="10.88671875" style="142" customWidth="1"/>
    <col min="14856" max="14856" width="9.33203125" style="142" bestFit="1" customWidth="1"/>
    <col min="14857" max="14857" width="12.109375" style="142" customWidth="1"/>
    <col min="14858" max="14858" width="12.6640625" style="142" customWidth="1"/>
    <col min="14859" max="14859" width="9.33203125" style="142" customWidth="1"/>
    <col min="14860" max="14860" width="9.33203125" style="142" bestFit="1" customWidth="1"/>
    <col min="14861" max="14861" width="13.109375" style="142" customWidth="1"/>
    <col min="14862" max="14862" width="13.5546875" style="142" customWidth="1"/>
    <col min="14863" max="14863" width="9.5546875" style="142" customWidth="1"/>
    <col min="14864" max="14864" width="14.88671875" style="142" customWidth="1"/>
    <col min="14865" max="15104" width="9.109375" style="142"/>
    <col min="15105" max="15105" width="5.5546875" style="142" customWidth="1"/>
    <col min="15106" max="15106" width="33.5546875" style="142" customWidth="1"/>
    <col min="15107" max="15107" width="15.5546875" style="142" customWidth="1"/>
    <col min="15108" max="15108" width="9.5546875" style="142" customWidth="1"/>
    <col min="15109" max="15109" width="11.6640625" style="142" customWidth="1"/>
    <col min="15110" max="15110" width="13.109375" style="142" customWidth="1"/>
    <col min="15111" max="15111" width="10.88671875" style="142" customWidth="1"/>
    <col min="15112" max="15112" width="9.33203125" style="142" bestFit="1" customWidth="1"/>
    <col min="15113" max="15113" width="12.109375" style="142" customWidth="1"/>
    <col min="15114" max="15114" width="12.6640625" style="142" customWidth="1"/>
    <col min="15115" max="15115" width="9.33203125" style="142" customWidth="1"/>
    <col min="15116" max="15116" width="9.33203125" style="142" bestFit="1" customWidth="1"/>
    <col min="15117" max="15117" width="13.109375" style="142" customWidth="1"/>
    <col min="15118" max="15118" width="13.5546875" style="142" customWidth="1"/>
    <col min="15119" max="15119" width="9.5546875" style="142" customWidth="1"/>
    <col min="15120" max="15120" width="14.88671875" style="142" customWidth="1"/>
    <col min="15121" max="15360" width="9.109375" style="142"/>
    <col min="15361" max="15361" width="5.5546875" style="142" customWidth="1"/>
    <col min="15362" max="15362" width="33.5546875" style="142" customWidth="1"/>
    <col min="15363" max="15363" width="15.5546875" style="142" customWidth="1"/>
    <col min="15364" max="15364" width="9.5546875" style="142" customWidth="1"/>
    <col min="15365" max="15365" width="11.6640625" style="142" customWidth="1"/>
    <col min="15366" max="15366" width="13.109375" style="142" customWidth="1"/>
    <col min="15367" max="15367" width="10.88671875" style="142" customWidth="1"/>
    <col min="15368" max="15368" width="9.33203125" style="142" bestFit="1" customWidth="1"/>
    <col min="15369" max="15369" width="12.109375" style="142" customWidth="1"/>
    <col min="15370" max="15370" width="12.6640625" style="142" customWidth="1"/>
    <col min="15371" max="15371" width="9.33203125" style="142" customWidth="1"/>
    <col min="15372" max="15372" width="9.33203125" style="142" bestFit="1" customWidth="1"/>
    <col min="15373" max="15373" width="13.109375" style="142" customWidth="1"/>
    <col min="15374" max="15374" width="13.5546875" style="142" customWidth="1"/>
    <col min="15375" max="15375" width="9.5546875" style="142" customWidth="1"/>
    <col min="15376" max="15376" width="14.88671875" style="142" customWidth="1"/>
    <col min="15377" max="15616" width="9.109375" style="142"/>
    <col min="15617" max="15617" width="5.5546875" style="142" customWidth="1"/>
    <col min="15618" max="15618" width="33.5546875" style="142" customWidth="1"/>
    <col min="15619" max="15619" width="15.5546875" style="142" customWidth="1"/>
    <col min="15620" max="15620" width="9.5546875" style="142" customWidth="1"/>
    <col min="15621" max="15621" width="11.6640625" style="142" customWidth="1"/>
    <col min="15622" max="15622" width="13.109375" style="142" customWidth="1"/>
    <col min="15623" max="15623" width="10.88671875" style="142" customWidth="1"/>
    <col min="15624" max="15624" width="9.33203125" style="142" bestFit="1" customWidth="1"/>
    <col min="15625" max="15625" width="12.109375" style="142" customWidth="1"/>
    <col min="15626" max="15626" width="12.6640625" style="142" customWidth="1"/>
    <col min="15627" max="15627" width="9.33203125" style="142" customWidth="1"/>
    <col min="15628" max="15628" width="9.33203125" style="142" bestFit="1" customWidth="1"/>
    <col min="15629" max="15629" width="13.109375" style="142" customWidth="1"/>
    <col min="15630" max="15630" width="13.5546875" style="142" customWidth="1"/>
    <col min="15631" max="15631" width="9.5546875" style="142" customWidth="1"/>
    <col min="15632" max="15632" width="14.88671875" style="142" customWidth="1"/>
    <col min="15633" max="15872" width="9.109375" style="142"/>
    <col min="15873" max="15873" width="5.5546875" style="142" customWidth="1"/>
    <col min="15874" max="15874" width="33.5546875" style="142" customWidth="1"/>
    <col min="15875" max="15875" width="15.5546875" style="142" customWidth="1"/>
    <col min="15876" max="15876" width="9.5546875" style="142" customWidth="1"/>
    <col min="15877" max="15877" width="11.6640625" style="142" customWidth="1"/>
    <col min="15878" max="15878" width="13.109375" style="142" customWidth="1"/>
    <col min="15879" max="15879" width="10.88671875" style="142" customWidth="1"/>
    <col min="15880" max="15880" width="9.33203125" style="142" bestFit="1" customWidth="1"/>
    <col min="15881" max="15881" width="12.109375" style="142" customWidth="1"/>
    <col min="15882" max="15882" width="12.6640625" style="142" customWidth="1"/>
    <col min="15883" max="15883" width="9.33203125" style="142" customWidth="1"/>
    <col min="15884" max="15884" width="9.33203125" style="142" bestFit="1" customWidth="1"/>
    <col min="15885" max="15885" width="13.109375" style="142" customWidth="1"/>
    <col min="15886" max="15886" width="13.5546875" style="142" customWidth="1"/>
    <col min="15887" max="15887" width="9.5546875" style="142" customWidth="1"/>
    <col min="15888" max="15888" width="14.88671875" style="142" customWidth="1"/>
    <col min="15889" max="16128" width="9.109375" style="142"/>
    <col min="16129" max="16129" width="5.5546875" style="142" customWidth="1"/>
    <col min="16130" max="16130" width="33.5546875" style="142" customWidth="1"/>
    <col min="16131" max="16131" width="15.5546875" style="142" customWidth="1"/>
    <col min="16132" max="16132" width="9.5546875" style="142" customWidth="1"/>
    <col min="16133" max="16133" width="11.6640625" style="142" customWidth="1"/>
    <col min="16134" max="16134" width="13.109375" style="142" customWidth="1"/>
    <col min="16135" max="16135" width="10.88671875" style="142" customWidth="1"/>
    <col min="16136" max="16136" width="9.33203125" style="142" bestFit="1" customWidth="1"/>
    <col min="16137" max="16137" width="12.109375" style="142" customWidth="1"/>
    <col min="16138" max="16138" width="12.6640625" style="142" customWidth="1"/>
    <col min="16139" max="16139" width="9.33203125" style="142" customWidth="1"/>
    <col min="16140" max="16140" width="9.33203125" style="142" bestFit="1" customWidth="1"/>
    <col min="16141" max="16141" width="13.109375" style="142" customWidth="1"/>
    <col min="16142" max="16142" width="13.5546875" style="142" customWidth="1"/>
    <col min="16143" max="16143" width="9.5546875" style="142" customWidth="1"/>
    <col min="16144" max="16144" width="14.88671875" style="142" customWidth="1"/>
    <col min="16145" max="16384" width="9.109375" style="142"/>
  </cols>
  <sheetData>
    <row r="1" spans="1:16" ht="48" customHeight="1" x14ac:dyDescent="0.3">
      <c r="L1" s="332" t="s">
        <v>453</v>
      </c>
      <c r="M1" s="332"/>
      <c r="N1" s="332"/>
      <c r="O1" s="332"/>
      <c r="P1" s="332"/>
    </row>
    <row r="2" spans="1:16" x14ac:dyDescent="0.3">
      <c r="A2" s="345" t="s">
        <v>324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  <c r="O2" s="345"/>
      <c r="P2" s="345"/>
    </row>
    <row r="3" spans="1:16" x14ac:dyDescent="0.3">
      <c r="A3" s="345" t="s">
        <v>387</v>
      </c>
      <c r="B3" s="345"/>
      <c r="C3" s="345"/>
      <c r="D3" s="345"/>
      <c r="E3" s="345"/>
      <c r="F3" s="345"/>
      <c r="G3" s="345"/>
      <c r="H3" s="345"/>
      <c r="I3" s="345"/>
      <c r="J3" s="345"/>
      <c r="K3" s="345"/>
      <c r="L3" s="345"/>
      <c r="M3" s="345"/>
      <c r="N3" s="345"/>
      <c r="O3" s="345"/>
      <c r="P3" s="345"/>
    </row>
    <row r="4" spans="1:16" x14ac:dyDescent="0.3">
      <c r="A4" s="346" t="s">
        <v>325</v>
      </c>
      <c r="B4" s="346" t="s">
        <v>326</v>
      </c>
      <c r="C4" s="347" t="s">
        <v>335</v>
      </c>
      <c r="D4" s="347" t="s">
        <v>327</v>
      </c>
      <c r="E4" s="347"/>
      <c r="F4" s="347"/>
      <c r="G4" s="347"/>
      <c r="H4" s="347"/>
      <c r="I4" s="347"/>
      <c r="J4" s="347"/>
      <c r="K4" s="347"/>
      <c r="L4" s="347"/>
      <c r="M4" s="347"/>
      <c r="N4" s="347"/>
      <c r="O4" s="347"/>
      <c r="P4" s="347" t="s">
        <v>328</v>
      </c>
    </row>
    <row r="5" spans="1:16" ht="17.25" customHeight="1" x14ac:dyDescent="0.3">
      <c r="A5" s="346"/>
      <c r="B5" s="346"/>
      <c r="C5" s="347"/>
      <c r="D5" s="343" t="s">
        <v>255</v>
      </c>
      <c r="E5" s="344"/>
      <c r="F5" s="344"/>
      <c r="G5" s="348"/>
      <c r="H5" s="343" t="s">
        <v>282</v>
      </c>
      <c r="I5" s="344"/>
      <c r="J5" s="344"/>
      <c r="K5" s="344"/>
      <c r="L5" s="343" t="s">
        <v>386</v>
      </c>
      <c r="M5" s="344"/>
      <c r="N5" s="344"/>
      <c r="O5" s="344"/>
      <c r="P5" s="347"/>
    </row>
    <row r="6" spans="1:16" ht="78" x14ac:dyDescent="0.3">
      <c r="A6" s="346"/>
      <c r="B6" s="346"/>
      <c r="C6" s="347"/>
      <c r="D6" s="145" t="s">
        <v>329</v>
      </c>
      <c r="E6" s="145" t="s">
        <v>330</v>
      </c>
      <c r="F6" s="145" t="s">
        <v>331</v>
      </c>
      <c r="G6" s="146" t="s">
        <v>332</v>
      </c>
      <c r="H6" s="145" t="s">
        <v>329</v>
      </c>
      <c r="I6" s="145" t="s">
        <v>330</v>
      </c>
      <c r="J6" s="145" t="s">
        <v>331</v>
      </c>
      <c r="K6" s="146" t="s">
        <v>332</v>
      </c>
      <c r="L6" s="145" t="s">
        <v>329</v>
      </c>
      <c r="M6" s="145" t="s">
        <v>330</v>
      </c>
      <c r="N6" s="145" t="s">
        <v>331</v>
      </c>
      <c r="O6" s="146" t="s">
        <v>332</v>
      </c>
      <c r="P6" s="347"/>
    </row>
    <row r="7" spans="1:16" s="151" customFormat="1" x14ac:dyDescent="0.3">
      <c r="A7" s="147">
        <v>1</v>
      </c>
      <c r="B7" s="147" t="s">
        <v>27</v>
      </c>
      <c r="C7" s="148" t="s">
        <v>333</v>
      </c>
      <c r="D7" s="149">
        <f>D8</f>
        <v>2058.6999999999998</v>
      </c>
      <c r="E7" s="149">
        <f t="shared" ref="E7:O7" si="0">E8</f>
        <v>31486</v>
      </c>
      <c r="F7" s="149">
        <f t="shared" si="0"/>
        <v>0</v>
      </c>
      <c r="G7" s="149">
        <f t="shared" si="0"/>
        <v>33544.699999999997</v>
      </c>
      <c r="H7" s="149">
        <f t="shared" si="0"/>
        <v>954.1</v>
      </c>
      <c r="I7" s="149">
        <f t="shared" si="0"/>
        <v>94456.1</v>
      </c>
      <c r="J7" s="149">
        <f t="shared" si="0"/>
        <v>0</v>
      </c>
      <c r="K7" s="149">
        <f t="shared" si="0"/>
        <v>95410.200000000012</v>
      </c>
      <c r="L7" s="149">
        <f t="shared" si="0"/>
        <v>954.1</v>
      </c>
      <c r="M7" s="149">
        <f t="shared" si="0"/>
        <v>94456.1</v>
      </c>
      <c r="N7" s="149">
        <f t="shared" si="0"/>
        <v>0</v>
      </c>
      <c r="O7" s="149">
        <f t="shared" si="0"/>
        <v>95410.200000000012</v>
      </c>
      <c r="P7" s="150" t="s">
        <v>57</v>
      </c>
    </row>
    <row r="8" spans="1:16" x14ac:dyDescent="0.3">
      <c r="A8" s="253" t="s">
        <v>432</v>
      </c>
      <c r="B8" s="253" t="s">
        <v>284</v>
      </c>
      <c r="C8" s="254" t="s">
        <v>333</v>
      </c>
      <c r="D8" s="257">
        <f>D9+D10</f>
        <v>2058.6999999999998</v>
      </c>
      <c r="E8" s="257">
        <f t="shared" ref="E8:O8" si="1">E9+E10</f>
        <v>31486</v>
      </c>
      <c r="F8" s="257">
        <f t="shared" si="1"/>
        <v>0</v>
      </c>
      <c r="G8" s="257">
        <f t="shared" si="1"/>
        <v>33544.699999999997</v>
      </c>
      <c r="H8" s="257">
        <f t="shared" si="1"/>
        <v>954.1</v>
      </c>
      <c r="I8" s="257">
        <f t="shared" si="1"/>
        <v>94456.1</v>
      </c>
      <c r="J8" s="257">
        <f t="shared" si="1"/>
        <v>0</v>
      </c>
      <c r="K8" s="257">
        <f t="shared" si="1"/>
        <v>95410.200000000012</v>
      </c>
      <c r="L8" s="257">
        <f t="shared" si="1"/>
        <v>954.1</v>
      </c>
      <c r="M8" s="257">
        <f t="shared" si="1"/>
        <v>94456.1</v>
      </c>
      <c r="N8" s="257">
        <f t="shared" si="1"/>
        <v>0</v>
      </c>
      <c r="O8" s="257">
        <f t="shared" si="1"/>
        <v>95410.200000000012</v>
      </c>
      <c r="P8" s="154" t="s">
        <v>283</v>
      </c>
    </row>
    <row r="9" spans="1:16" ht="96.6" x14ac:dyDescent="0.3">
      <c r="A9" s="255" t="s">
        <v>433</v>
      </c>
      <c r="B9" s="253" t="s">
        <v>434</v>
      </c>
      <c r="C9" s="256" t="s">
        <v>363</v>
      </c>
      <c r="D9" s="145">
        <f>'№ 7 ведом'!F179</f>
        <v>1740.7</v>
      </c>
      <c r="E9" s="145">
        <v>0</v>
      </c>
      <c r="F9" s="145">
        <v>0</v>
      </c>
      <c r="G9" s="257">
        <f>D9+E9+F9</f>
        <v>1740.7</v>
      </c>
      <c r="H9" s="145">
        <v>0</v>
      </c>
      <c r="I9" s="145">
        <v>0</v>
      </c>
      <c r="J9" s="145">
        <v>0</v>
      </c>
      <c r="K9" s="145">
        <f>H9+I9+J9</f>
        <v>0</v>
      </c>
      <c r="L9" s="145">
        <v>0</v>
      </c>
      <c r="M9" s="145">
        <v>0</v>
      </c>
      <c r="N9" s="145">
        <v>0</v>
      </c>
      <c r="O9" s="145">
        <f>L9+M9+N9</f>
        <v>0</v>
      </c>
      <c r="P9" s="154" t="s">
        <v>283</v>
      </c>
    </row>
    <row r="10" spans="1:16" ht="96.6" x14ac:dyDescent="0.3">
      <c r="A10" s="255" t="s">
        <v>435</v>
      </c>
      <c r="B10" s="255" t="s">
        <v>436</v>
      </c>
      <c r="C10" s="256" t="s">
        <v>363</v>
      </c>
      <c r="D10" s="257">
        <f>'№ 7 ведом'!F188</f>
        <v>318</v>
      </c>
      <c r="E10" s="257">
        <f>'№ 7 ведом'!F185</f>
        <v>31486</v>
      </c>
      <c r="F10" s="257">
        <v>0</v>
      </c>
      <c r="G10" s="257">
        <f>D10+E10+F10</f>
        <v>31804</v>
      </c>
      <c r="H10" s="145">
        <f>'№ 7 ведом'!G188</f>
        <v>954.1</v>
      </c>
      <c r="I10" s="145">
        <f>'№ 7 ведом'!G185</f>
        <v>94456.1</v>
      </c>
      <c r="J10" s="145">
        <v>0</v>
      </c>
      <c r="K10" s="145">
        <f>H10+I10+J10</f>
        <v>95410.200000000012</v>
      </c>
      <c r="L10" s="145">
        <f>'№ 7 ведом'!H188</f>
        <v>954.1</v>
      </c>
      <c r="M10" s="145">
        <f>'№ 7 ведом'!H185</f>
        <v>94456.1</v>
      </c>
      <c r="N10" s="145">
        <v>0</v>
      </c>
      <c r="O10" s="145">
        <f>L10+M10+N10</f>
        <v>95410.200000000012</v>
      </c>
      <c r="P10" s="154" t="s">
        <v>283</v>
      </c>
    </row>
    <row r="11" spans="1:16" s="151" customFormat="1" x14ac:dyDescent="0.3">
      <c r="A11" s="147" t="s">
        <v>437</v>
      </c>
      <c r="B11" s="147" t="s">
        <v>31</v>
      </c>
      <c r="C11" s="148" t="s">
        <v>333</v>
      </c>
      <c r="D11" s="149">
        <f>D12</f>
        <v>0</v>
      </c>
      <c r="E11" s="149">
        <f t="shared" ref="E11:N12" si="2">E12</f>
        <v>1957.6</v>
      </c>
      <c r="F11" s="149">
        <f t="shared" si="2"/>
        <v>2936.3</v>
      </c>
      <c r="G11" s="149">
        <f t="shared" ref="G11:G13" si="3">D11+E11+F11</f>
        <v>4893.8999999999996</v>
      </c>
      <c r="H11" s="149">
        <f t="shared" si="2"/>
        <v>0</v>
      </c>
      <c r="I11" s="149">
        <f t="shared" si="2"/>
        <v>2148.8000000000002</v>
      </c>
      <c r="J11" s="149">
        <f t="shared" si="2"/>
        <v>2148.8000000000002</v>
      </c>
      <c r="K11" s="149">
        <f t="shared" ref="K11:K13" si="4">H11+I11+J11</f>
        <v>4297.6000000000004</v>
      </c>
      <c r="L11" s="149">
        <f t="shared" si="2"/>
        <v>0</v>
      </c>
      <c r="M11" s="149">
        <f t="shared" si="2"/>
        <v>0</v>
      </c>
      <c r="N11" s="149">
        <f t="shared" si="2"/>
        <v>2148.8000000000002</v>
      </c>
      <c r="O11" s="149">
        <f t="shared" ref="O11:O12" si="5">L11+M11+N11</f>
        <v>2148.8000000000002</v>
      </c>
      <c r="P11" s="150" t="s">
        <v>39</v>
      </c>
    </row>
    <row r="12" spans="1:16" x14ac:dyDescent="0.3">
      <c r="A12" s="152" t="s">
        <v>438</v>
      </c>
      <c r="B12" s="152" t="s">
        <v>85</v>
      </c>
      <c r="C12" s="157" t="s">
        <v>333</v>
      </c>
      <c r="D12" s="156">
        <f>D13</f>
        <v>0</v>
      </c>
      <c r="E12" s="156">
        <f t="shared" si="2"/>
        <v>1957.6</v>
      </c>
      <c r="F12" s="156">
        <f t="shared" si="2"/>
        <v>2936.3</v>
      </c>
      <c r="G12" s="155">
        <f t="shared" si="3"/>
        <v>4893.8999999999996</v>
      </c>
      <c r="H12" s="156">
        <f>H13</f>
        <v>0</v>
      </c>
      <c r="I12" s="156">
        <f t="shared" si="2"/>
        <v>2148.8000000000002</v>
      </c>
      <c r="J12" s="156">
        <f t="shared" si="2"/>
        <v>2148.8000000000002</v>
      </c>
      <c r="K12" s="155">
        <f t="shared" si="4"/>
        <v>4297.6000000000004</v>
      </c>
      <c r="L12" s="156">
        <f>L13</f>
        <v>0</v>
      </c>
      <c r="M12" s="156">
        <f t="shared" si="2"/>
        <v>0</v>
      </c>
      <c r="N12" s="156">
        <f t="shared" si="2"/>
        <v>2148.8000000000002</v>
      </c>
      <c r="O12" s="155">
        <f t="shared" si="5"/>
        <v>2148.8000000000002</v>
      </c>
      <c r="P12" s="154" t="s">
        <v>84</v>
      </c>
    </row>
    <row r="13" spans="1:16" ht="156" x14ac:dyDescent="0.3">
      <c r="A13" s="152" t="s">
        <v>439</v>
      </c>
      <c r="B13" s="152" t="s">
        <v>334</v>
      </c>
      <c r="C13" s="152" t="s">
        <v>392</v>
      </c>
      <c r="D13" s="153">
        <v>0</v>
      </c>
      <c r="E13" s="153">
        <f>'№ 7 ведом'!F477</f>
        <v>1957.6</v>
      </c>
      <c r="F13" s="153">
        <f>'№ 7 ведом'!F480</f>
        <v>2936.3</v>
      </c>
      <c r="G13" s="155">
        <f t="shared" si="3"/>
        <v>4893.8999999999996</v>
      </c>
      <c r="H13" s="153">
        <v>0</v>
      </c>
      <c r="I13" s="153">
        <f>'№ 7 ведом'!G477</f>
        <v>2148.8000000000002</v>
      </c>
      <c r="J13" s="153">
        <f>'№ 7 ведом'!G480</f>
        <v>2148.8000000000002</v>
      </c>
      <c r="K13" s="155">
        <f t="shared" si="4"/>
        <v>4297.6000000000004</v>
      </c>
      <c r="L13" s="153">
        <v>0</v>
      </c>
      <c r="M13" s="153">
        <f>'№ 7 ведом'!H477</f>
        <v>0</v>
      </c>
      <c r="N13" s="153">
        <f>'№ 7 ведом'!H480</f>
        <v>2148.8000000000002</v>
      </c>
      <c r="O13" s="155">
        <f>L13+M13+N13</f>
        <v>2148.8000000000002</v>
      </c>
      <c r="P13" s="154" t="s">
        <v>84</v>
      </c>
    </row>
    <row r="14" spans="1:16" s="151" customFormat="1" ht="15.75" customHeight="1" x14ac:dyDescent="0.3">
      <c r="A14" s="158"/>
      <c r="B14" s="158" t="s">
        <v>0</v>
      </c>
      <c r="C14" s="159"/>
      <c r="D14" s="149">
        <f>D7+D11</f>
        <v>2058.6999999999998</v>
      </c>
      <c r="E14" s="149">
        <f t="shared" ref="E14:O14" si="6">E7+E11</f>
        <v>33443.599999999999</v>
      </c>
      <c r="F14" s="149">
        <f t="shared" si="6"/>
        <v>2936.3</v>
      </c>
      <c r="G14" s="149">
        <f t="shared" si="6"/>
        <v>38438.6</v>
      </c>
      <c r="H14" s="149">
        <f t="shared" si="6"/>
        <v>954.1</v>
      </c>
      <c r="I14" s="149">
        <f t="shared" si="6"/>
        <v>96604.900000000009</v>
      </c>
      <c r="J14" s="149">
        <f t="shared" si="6"/>
        <v>2148.8000000000002</v>
      </c>
      <c r="K14" s="149">
        <f t="shared" si="6"/>
        <v>99707.800000000017</v>
      </c>
      <c r="L14" s="149">
        <f t="shared" si="6"/>
        <v>954.1</v>
      </c>
      <c r="M14" s="149">
        <f t="shared" si="6"/>
        <v>94456.1</v>
      </c>
      <c r="N14" s="149">
        <f t="shared" si="6"/>
        <v>2148.8000000000002</v>
      </c>
      <c r="O14" s="149">
        <f t="shared" si="6"/>
        <v>97559.000000000015</v>
      </c>
      <c r="P14" s="160" t="s">
        <v>333</v>
      </c>
    </row>
    <row r="15" spans="1:16" ht="14.25" customHeight="1" x14ac:dyDescent="0.3">
      <c r="A15" s="161"/>
      <c r="B15" s="161"/>
      <c r="C15" s="162"/>
      <c r="D15" s="163"/>
      <c r="E15" s="163"/>
      <c r="F15" s="163"/>
      <c r="G15" s="164"/>
      <c r="H15" s="163"/>
      <c r="I15" s="163"/>
      <c r="J15" s="163"/>
      <c r="K15" s="164"/>
      <c r="L15" s="163"/>
      <c r="M15" s="163"/>
      <c r="N15" s="163"/>
      <c r="O15" s="164"/>
      <c r="P15" s="165"/>
    </row>
    <row r="16" spans="1:16" ht="2.25" hidden="1" customHeight="1" x14ac:dyDescent="0.3">
      <c r="A16" s="161"/>
      <c r="B16" s="161"/>
      <c r="C16" s="162"/>
      <c r="D16" s="163"/>
      <c r="E16" s="163"/>
      <c r="F16" s="163"/>
      <c r="G16" s="164"/>
      <c r="H16" s="163"/>
      <c r="I16" s="163"/>
      <c r="J16" s="163"/>
      <c r="K16" s="164"/>
      <c r="L16" s="163"/>
      <c r="M16" s="163"/>
      <c r="N16" s="163"/>
      <c r="O16" s="164"/>
      <c r="P16" s="165"/>
    </row>
    <row r="17" spans="1:16" hidden="1" x14ac:dyDescent="0.3">
      <c r="A17" s="161"/>
      <c r="B17" s="161"/>
      <c r="C17" s="162"/>
      <c r="D17" s="163"/>
      <c r="E17" s="163"/>
      <c r="F17" s="163"/>
      <c r="G17" s="164"/>
      <c r="H17" s="163"/>
      <c r="I17" s="163"/>
      <c r="J17" s="163"/>
      <c r="K17" s="164"/>
      <c r="L17" s="163"/>
      <c r="M17" s="163"/>
      <c r="N17" s="163"/>
      <c r="O17" s="164"/>
      <c r="P17" s="165"/>
    </row>
    <row r="18" spans="1:16" hidden="1" x14ac:dyDescent="0.3">
      <c r="A18" s="161"/>
      <c r="B18" s="161"/>
      <c r="C18" s="162"/>
      <c r="D18" s="163" t="e">
        <f>#REF!+#REF!+#REF!</f>
        <v>#REF!</v>
      </c>
      <c r="E18" s="163" t="e">
        <f>#REF!+#REF!+#REF!</f>
        <v>#REF!</v>
      </c>
      <c r="F18" s="163" t="e">
        <f>#REF!+#REF!+#REF!</f>
        <v>#REF!</v>
      </c>
      <c r="G18" s="163" t="e">
        <f>#REF!+#REF!+#REF!</f>
        <v>#REF!</v>
      </c>
      <c r="H18" s="163" t="e">
        <f>#REF!+#REF!+#REF!</f>
        <v>#REF!</v>
      </c>
      <c r="I18" s="163" t="e">
        <f>#REF!+#REF!+#REF!</f>
        <v>#REF!</v>
      </c>
      <c r="J18" s="163" t="e">
        <f>#REF!+#REF!+#REF!</f>
        <v>#REF!</v>
      </c>
      <c r="K18" s="163" t="e">
        <f>#REF!+#REF!+#REF!</f>
        <v>#REF!</v>
      </c>
      <c r="L18" s="163" t="e">
        <f>#REF!+#REF!+#REF!</f>
        <v>#REF!</v>
      </c>
      <c r="M18" s="163" t="e">
        <f>#REF!+#REF!+#REF!</f>
        <v>#REF!</v>
      </c>
      <c r="N18" s="163" t="e">
        <f>#REF!+#REF!+#REF!</f>
        <v>#REF!</v>
      </c>
      <c r="O18" s="163" t="e">
        <f>#REF!+#REF!+#REF!</f>
        <v>#REF!</v>
      </c>
      <c r="P18" s="165"/>
    </row>
  </sheetData>
  <mergeCells count="11">
    <mergeCell ref="L5:O5"/>
    <mergeCell ref="L1:P1"/>
    <mergeCell ref="A2:P2"/>
    <mergeCell ref="A3:P3"/>
    <mergeCell ref="A4:A6"/>
    <mergeCell ref="B4:B6"/>
    <mergeCell ref="C4:C6"/>
    <mergeCell ref="D4:O4"/>
    <mergeCell ref="P4:P6"/>
    <mergeCell ref="D5:G5"/>
    <mergeCell ref="H5:K5"/>
  </mergeCells>
  <pageMargins left="0.86614173228346458" right="0.15748031496062992" top="0.9055118110236221" bottom="0.35433070866141736" header="0.31496062992125984" footer="0.19685039370078741"/>
  <pageSetup paperSize="9" scale="59" orientation="landscape" r:id="rId1"/>
  <rowBreaks count="1" manualBreakCount="1">
    <brk id="14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opLeftCell="A7" zoomScale="90" zoomScaleNormal="90" workbookViewId="0">
      <selection activeCell="L17" sqref="L17"/>
    </sheetView>
  </sheetViews>
  <sheetFormatPr defaultColWidth="14.6640625" defaultRowHeight="15.6" x14ac:dyDescent="0.25"/>
  <cols>
    <col min="1" max="1" width="8.33203125" style="206" customWidth="1"/>
    <col min="2" max="2" width="53.109375" style="206" customWidth="1"/>
    <col min="3" max="3" width="12.6640625" style="206" customWidth="1"/>
    <col min="4" max="4" width="14.44140625" style="206" customWidth="1"/>
    <col min="5" max="5" width="13.88671875" style="206" customWidth="1"/>
    <col min="6" max="6" width="32.33203125" style="206" customWidth="1"/>
    <col min="7" max="256" width="14.6640625" style="206"/>
    <col min="257" max="257" width="8.33203125" style="206" customWidth="1"/>
    <col min="258" max="258" width="53.109375" style="206" customWidth="1"/>
    <col min="259" max="259" width="18" style="206" customWidth="1"/>
    <col min="260" max="261" width="17.5546875" style="206" customWidth="1"/>
    <col min="262" max="262" width="32.33203125" style="206" customWidth="1"/>
    <col min="263" max="512" width="14.6640625" style="206"/>
    <col min="513" max="513" width="8.33203125" style="206" customWidth="1"/>
    <col min="514" max="514" width="53.109375" style="206" customWidth="1"/>
    <col min="515" max="515" width="18" style="206" customWidth="1"/>
    <col min="516" max="517" width="17.5546875" style="206" customWidth="1"/>
    <col min="518" max="518" width="32.33203125" style="206" customWidth="1"/>
    <col min="519" max="768" width="14.6640625" style="206"/>
    <col min="769" max="769" width="8.33203125" style="206" customWidth="1"/>
    <col min="770" max="770" width="53.109375" style="206" customWidth="1"/>
    <col min="771" max="771" width="18" style="206" customWidth="1"/>
    <col min="772" max="773" width="17.5546875" style="206" customWidth="1"/>
    <col min="774" max="774" width="32.33203125" style="206" customWidth="1"/>
    <col min="775" max="1024" width="14.6640625" style="206"/>
    <col min="1025" max="1025" width="8.33203125" style="206" customWidth="1"/>
    <col min="1026" max="1026" width="53.109375" style="206" customWidth="1"/>
    <col min="1027" max="1027" width="18" style="206" customWidth="1"/>
    <col min="1028" max="1029" width="17.5546875" style="206" customWidth="1"/>
    <col min="1030" max="1030" width="32.33203125" style="206" customWidth="1"/>
    <col min="1031" max="1280" width="14.6640625" style="206"/>
    <col min="1281" max="1281" width="8.33203125" style="206" customWidth="1"/>
    <col min="1282" max="1282" width="53.109375" style="206" customWidth="1"/>
    <col min="1283" max="1283" width="18" style="206" customWidth="1"/>
    <col min="1284" max="1285" width="17.5546875" style="206" customWidth="1"/>
    <col min="1286" max="1286" width="32.33203125" style="206" customWidth="1"/>
    <col min="1287" max="1536" width="14.6640625" style="206"/>
    <col min="1537" max="1537" width="8.33203125" style="206" customWidth="1"/>
    <col min="1538" max="1538" width="53.109375" style="206" customWidth="1"/>
    <col min="1539" max="1539" width="18" style="206" customWidth="1"/>
    <col min="1540" max="1541" width="17.5546875" style="206" customWidth="1"/>
    <col min="1542" max="1542" width="32.33203125" style="206" customWidth="1"/>
    <col min="1543" max="1792" width="14.6640625" style="206"/>
    <col min="1793" max="1793" width="8.33203125" style="206" customWidth="1"/>
    <col min="1794" max="1794" width="53.109375" style="206" customWidth="1"/>
    <col min="1795" max="1795" width="18" style="206" customWidth="1"/>
    <col min="1796" max="1797" width="17.5546875" style="206" customWidth="1"/>
    <col min="1798" max="1798" width="32.33203125" style="206" customWidth="1"/>
    <col min="1799" max="2048" width="14.6640625" style="206"/>
    <col min="2049" max="2049" width="8.33203125" style="206" customWidth="1"/>
    <col min="2050" max="2050" width="53.109375" style="206" customWidth="1"/>
    <col min="2051" max="2051" width="18" style="206" customWidth="1"/>
    <col min="2052" max="2053" width="17.5546875" style="206" customWidth="1"/>
    <col min="2054" max="2054" width="32.33203125" style="206" customWidth="1"/>
    <col min="2055" max="2304" width="14.6640625" style="206"/>
    <col min="2305" max="2305" width="8.33203125" style="206" customWidth="1"/>
    <col min="2306" max="2306" width="53.109375" style="206" customWidth="1"/>
    <col min="2307" max="2307" width="18" style="206" customWidth="1"/>
    <col min="2308" max="2309" width="17.5546875" style="206" customWidth="1"/>
    <col min="2310" max="2310" width="32.33203125" style="206" customWidth="1"/>
    <col min="2311" max="2560" width="14.6640625" style="206"/>
    <col min="2561" max="2561" width="8.33203125" style="206" customWidth="1"/>
    <col min="2562" max="2562" width="53.109375" style="206" customWidth="1"/>
    <col min="2563" max="2563" width="18" style="206" customWidth="1"/>
    <col min="2564" max="2565" width="17.5546875" style="206" customWidth="1"/>
    <col min="2566" max="2566" width="32.33203125" style="206" customWidth="1"/>
    <col min="2567" max="2816" width="14.6640625" style="206"/>
    <col min="2817" max="2817" width="8.33203125" style="206" customWidth="1"/>
    <col min="2818" max="2818" width="53.109375" style="206" customWidth="1"/>
    <col min="2819" max="2819" width="18" style="206" customWidth="1"/>
    <col min="2820" max="2821" width="17.5546875" style="206" customWidth="1"/>
    <col min="2822" max="2822" width="32.33203125" style="206" customWidth="1"/>
    <col min="2823" max="3072" width="14.6640625" style="206"/>
    <col min="3073" max="3073" width="8.33203125" style="206" customWidth="1"/>
    <col min="3074" max="3074" width="53.109375" style="206" customWidth="1"/>
    <col min="3075" max="3075" width="18" style="206" customWidth="1"/>
    <col min="3076" max="3077" width="17.5546875" style="206" customWidth="1"/>
    <col min="3078" max="3078" width="32.33203125" style="206" customWidth="1"/>
    <col min="3079" max="3328" width="14.6640625" style="206"/>
    <col min="3329" max="3329" width="8.33203125" style="206" customWidth="1"/>
    <col min="3330" max="3330" width="53.109375" style="206" customWidth="1"/>
    <col min="3331" max="3331" width="18" style="206" customWidth="1"/>
    <col min="3332" max="3333" width="17.5546875" style="206" customWidth="1"/>
    <col min="3334" max="3334" width="32.33203125" style="206" customWidth="1"/>
    <col min="3335" max="3584" width="14.6640625" style="206"/>
    <col min="3585" max="3585" width="8.33203125" style="206" customWidth="1"/>
    <col min="3586" max="3586" width="53.109375" style="206" customWidth="1"/>
    <col min="3587" max="3587" width="18" style="206" customWidth="1"/>
    <col min="3588" max="3589" width="17.5546875" style="206" customWidth="1"/>
    <col min="3590" max="3590" width="32.33203125" style="206" customWidth="1"/>
    <col min="3591" max="3840" width="14.6640625" style="206"/>
    <col min="3841" max="3841" width="8.33203125" style="206" customWidth="1"/>
    <col min="3842" max="3842" width="53.109375" style="206" customWidth="1"/>
    <col min="3843" max="3843" width="18" style="206" customWidth="1"/>
    <col min="3844" max="3845" width="17.5546875" style="206" customWidth="1"/>
    <col min="3846" max="3846" width="32.33203125" style="206" customWidth="1"/>
    <col min="3847" max="4096" width="14.6640625" style="206"/>
    <col min="4097" max="4097" width="8.33203125" style="206" customWidth="1"/>
    <col min="4098" max="4098" width="53.109375" style="206" customWidth="1"/>
    <col min="4099" max="4099" width="18" style="206" customWidth="1"/>
    <col min="4100" max="4101" width="17.5546875" style="206" customWidth="1"/>
    <col min="4102" max="4102" width="32.33203125" style="206" customWidth="1"/>
    <col min="4103" max="4352" width="14.6640625" style="206"/>
    <col min="4353" max="4353" width="8.33203125" style="206" customWidth="1"/>
    <col min="4354" max="4354" width="53.109375" style="206" customWidth="1"/>
    <col min="4355" max="4355" width="18" style="206" customWidth="1"/>
    <col min="4356" max="4357" width="17.5546875" style="206" customWidth="1"/>
    <col min="4358" max="4358" width="32.33203125" style="206" customWidth="1"/>
    <col min="4359" max="4608" width="14.6640625" style="206"/>
    <col min="4609" max="4609" width="8.33203125" style="206" customWidth="1"/>
    <col min="4610" max="4610" width="53.109375" style="206" customWidth="1"/>
    <col min="4611" max="4611" width="18" style="206" customWidth="1"/>
    <col min="4612" max="4613" width="17.5546875" style="206" customWidth="1"/>
    <col min="4614" max="4614" width="32.33203125" style="206" customWidth="1"/>
    <col min="4615" max="4864" width="14.6640625" style="206"/>
    <col min="4865" max="4865" width="8.33203125" style="206" customWidth="1"/>
    <col min="4866" max="4866" width="53.109375" style="206" customWidth="1"/>
    <col min="4867" max="4867" width="18" style="206" customWidth="1"/>
    <col min="4868" max="4869" width="17.5546875" style="206" customWidth="1"/>
    <col min="4870" max="4870" width="32.33203125" style="206" customWidth="1"/>
    <col min="4871" max="5120" width="14.6640625" style="206"/>
    <col min="5121" max="5121" width="8.33203125" style="206" customWidth="1"/>
    <col min="5122" max="5122" width="53.109375" style="206" customWidth="1"/>
    <col min="5123" max="5123" width="18" style="206" customWidth="1"/>
    <col min="5124" max="5125" width="17.5546875" style="206" customWidth="1"/>
    <col min="5126" max="5126" width="32.33203125" style="206" customWidth="1"/>
    <col min="5127" max="5376" width="14.6640625" style="206"/>
    <col min="5377" max="5377" width="8.33203125" style="206" customWidth="1"/>
    <col min="5378" max="5378" width="53.109375" style="206" customWidth="1"/>
    <col min="5379" max="5379" width="18" style="206" customWidth="1"/>
    <col min="5380" max="5381" width="17.5546875" style="206" customWidth="1"/>
    <col min="5382" max="5382" width="32.33203125" style="206" customWidth="1"/>
    <col min="5383" max="5632" width="14.6640625" style="206"/>
    <col min="5633" max="5633" width="8.33203125" style="206" customWidth="1"/>
    <col min="5634" max="5634" width="53.109375" style="206" customWidth="1"/>
    <col min="5635" max="5635" width="18" style="206" customWidth="1"/>
    <col min="5636" max="5637" width="17.5546875" style="206" customWidth="1"/>
    <col min="5638" max="5638" width="32.33203125" style="206" customWidth="1"/>
    <col min="5639" max="5888" width="14.6640625" style="206"/>
    <col min="5889" max="5889" width="8.33203125" style="206" customWidth="1"/>
    <col min="5890" max="5890" width="53.109375" style="206" customWidth="1"/>
    <col min="5891" max="5891" width="18" style="206" customWidth="1"/>
    <col min="5892" max="5893" width="17.5546875" style="206" customWidth="1"/>
    <col min="5894" max="5894" width="32.33203125" style="206" customWidth="1"/>
    <col min="5895" max="6144" width="14.6640625" style="206"/>
    <col min="6145" max="6145" width="8.33203125" style="206" customWidth="1"/>
    <col min="6146" max="6146" width="53.109375" style="206" customWidth="1"/>
    <col min="6147" max="6147" width="18" style="206" customWidth="1"/>
    <col min="6148" max="6149" width="17.5546875" style="206" customWidth="1"/>
    <col min="6150" max="6150" width="32.33203125" style="206" customWidth="1"/>
    <col min="6151" max="6400" width="14.6640625" style="206"/>
    <col min="6401" max="6401" width="8.33203125" style="206" customWidth="1"/>
    <col min="6402" max="6402" width="53.109375" style="206" customWidth="1"/>
    <col min="6403" max="6403" width="18" style="206" customWidth="1"/>
    <col min="6404" max="6405" width="17.5546875" style="206" customWidth="1"/>
    <col min="6406" max="6406" width="32.33203125" style="206" customWidth="1"/>
    <col min="6407" max="6656" width="14.6640625" style="206"/>
    <col min="6657" max="6657" width="8.33203125" style="206" customWidth="1"/>
    <col min="6658" max="6658" width="53.109375" style="206" customWidth="1"/>
    <col min="6659" max="6659" width="18" style="206" customWidth="1"/>
    <col min="6660" max="6661" width="17.5546875" style="206" customWidth="1"/>
    <col min="6662" max="6662" width="32.33203125" style="206" customWidth="1"/>
    <col min="6663" max="6912" width="14.6640625" style="206"/>
    <col min="6913" max="6913" width="8.33203125" style="206" customWidth="1"/>
    <col min="6914" max="6914" width="53.109375" style="206" customWidth="1"/>
    <col min="6915" max="6915" width="18" style="206" customWidth="1"/>
    <col min="6916" max="6917" width="17.5546875" style="206" customWidth="1"/>
    <col min="6918" max="6918" width="32.33203125" style="206" customWidth="1"/>
    <col min="6919" max="7168" width="14.6640625" style="206"/>
    <col min="7169" max="7169" width="8.33203125" style="206" customWidth="1"/>
    <col min="7170" max="7170" width="53.109375" style="206" customWidth="1"/>
    <col min="7171" max="7171" width="18" style="206" customWidth="1"/>
    <col min="7172" max="7173" width="17.5546875" style="206" customWidth="1"/>
    <col min="7174" max="7174" width="32.33203125" style="206" customWidth="1"/>
    <col min="7175" max="7424" width="14.6640625" style="206"/>
    <col min="7425" max="7425" width="8.33203125" style="206" customWidth="1"/>
    <col min="7426" max="7426" width="53.109375" style="206" customWidth="1"/>
    <col min="7427" max="7427" width="18" style="206" customWidth="1"/>
    <col min="7428" max="7429" width="17.5546875" style="206" customWidth="1"/>
    <col min="7430" max="7430" width="32.33203125" style="206" customWidth="1"/>
    <col min="7431" max="7680" width="14.6640625" style="206"/>
    <col min="7681" max="7681" width="8.33203125" style="206" customWidth="1"/>
    <col min="7682" max="7682" width="53.109375" style="206" customWidth="1"/>
    <col min="7683" max="7683" width="18" style="206" customWidth="1"/>
    <col min="7684" max="7685" width="17.5546875" style="206" customWidth="1"/>
    <col min="7686" max="7686" width="32.33203125" style="206" customWidth="1"/>
    <col min="7687" max="7936" width="14.6640625" style="206"/>
    <col min="7937" max="7937" width="8.33203125" style="206" customWidth="1"/>
    <col min="7938" max="7938" width="53.109375" style="206" customWidth="1"/>
    <col min="7939" max="7939" width="18" style="206" customWidth="1"/>
    <col min="7940" max="7941" width="17.5546875" style="206" customWidth="1"/>
    <col min="7942" max="7942" width="32.33203125" style="206" customWidth="1"/>
    <col min="7943" max="8192" width="14.6640625" style="206"/>
    <col min="8193" max="8193" width="8.33203125" style="206" customWidth="1"/>
    <col min="8194" max="8194" width="53.109375" style="206" customWidth="1"/>
    <col min="8195" max="8195" width="18" style="206" customWidth="1"/>
    <col min="8196" max="8197" width="17.5546875" style="206" customWidth="1"/>
    <col min="8198" max="8198" width="32.33203125" style="206" customWidth="1"/>
    <col min="8199" max="8448" width="14.6640625" style="206"/>
    <col min="8449" max="8449" width="8.33203125" style="206" customWidth="1"/>
    <col min="8450" max="8450" width="53.109375" style="206" customWidth="1"/>
    <col min="8451" max="8451" width="18" style="206" customWidth="1"/>
    <col min="8452" max="8453" width="17.5546875" style="206" customWidth="1"/>
    <col min="8454" max="8454" width="32.33203125" style="206" customWidth="1"/>
    <col min="8455" max="8704" width="14.6640625" style="206"/>
    <col min="8705" max="8705" width="8.33203125" style="206" customWidth="1"/>
    <col min="8706" max="8706" width="53.109375" style="206" customWidth="1"/>
    <col min="8707" max="8707" width="18" style="206" customWidth="1"/>
    <col min="8708" max="8709" width="17.5546875" style="206" customWidth="1"/>
    <col min="8710" max="8710" width="32.33203125" style="206" customWidth="1"/>
    <col min="8711" max="8960" width="14.6640625" style="206"/>
    <col min="8961" max="8961" width="8.33203125" style="206" customWidth="1"/>
    <col min="8962" max="8962" width="53.109375" style="206" customWidth="1"/>
    <col min="8963" max="8963" width="18" style="206" customWidth="1"/>
    <col min="8964" max="8965" width="17.5546875" style="206" customWidth="1"/>
    <col min="8966" max="8966" width="32.33203125" style="206" customWidth="1"/>
    <col min="8967" max="9216" width="14.6640625" style="206"/>
    <col min="9217" max="9217" width="8.33203125" style="206" customWidth="1"/>
    <col min="9218" max="9218" width="53.109375" style="206" customWidth="1"/>
    <col min="9219" max="9219" width="18" style="206" customWidth="1"/>
    <col min="9220" max="9221" width="17.5546875" style="206" customWidth="1"/>
    <col min="9222" max="9222" width="32.33203125" style="206" customWidth="1"/>
    <col min="9223" max="9472" width="14.6640625" style="206"/>
    <col min="9473" max="9473" width="8.33203125" style="206" customWidth="1"/>
    <col min="9474" max="9474" width="53.109375" style="206" customWidth="1"/>
    <col min="9475" max="9475" width="18" style="206" customWidth="1"/>
    <col min="9476" max="9477" width="17.5546875" style="206" customWidth="1"/>
    <col min="9478" max="9478" width="32.33203125" style="206" customWidth="1"/>
    <col min="9479" max="9728" width="14.6640625" style="206"/>
    <col min="9729" max="9729" width="8.33203125" style="206" customWidth="1"/>
    <col min="9730" max="9730" width="53.109375" style="206" customWidth="1"/>
    <col min="9731" max="9731" width="18" style="206" customWidth="1"/>
    <col min="9732" max="9733" width="17.5546875" style="206" customWidth="1"/>
    <col min="9734" max="9734" width="32.33203125" style="206" customWidth="1"/>
    <col min="9735" max="9984" width="14.6640625" style="206"/>
    <col min="9985" max="9985" width="8.33203125" style="206" customWidth="1"/>
    <col min="9986" max="9986" width="53.109375" style="206" customWidth="1"/>
    <col min="9987" max="9987" width="18" style="206" customWidth="1"/>
    <col min="9988" max="9989" width="17.5546875" style="206" customWidth="1"/>
    <col min="9990" max="9990" width="32.33203125" style="206" customWidth="1"/>
    <col min="9991" max="10240" width="14.6640625" style="206"/>
    <col min="10241" max="10241" width="8.33203125" style="206" customWidth="1"/>
    <col min="10242" max="10242" width="53.109375" style="206" customWidth="1"/>
    <col min="10243" max="10243" width="18" style="206" customWidth="1"/>
    <col min="10244" max="10245" width="17.5546875" style="206" customWidth="1"/>
    <col min="10246" max="10246" width="32.33203125" style="206" customWidth="1"/>
    <col min="10247" max="10496" width="14.6640625" style="206"/>
    <col min="10497" max="10497" width="8.33203125" style="206" customWidth="1"/>
    <col min="10498" max="10498" width="53.109375" style="206" customWidth="1"/>
    <col min="10499" max="10499" width="18" style="206" customWidth="1"/>
    <col min="10500" max="10501" width="17.5546875" style="206" customWidth="1"/>
    <col min="10502" max="10502" width="32.33203125" style="206" customWidth="1"/>
    <col min="10503" max="10752" width="14.6640625" style="206"/>
    <col min="10753" max="10753" width="8.33203125" style="206" customWidth="1"/>
    <col min="10754" max="10754" width="53.109375" style="206" customWidth="1"/>
    <col min="10755" max="10755" width="18" style="206" customWidth="1"/>
    <col min="10756" max="10757" width="17.5546875" style="206" customWidth="1"/>
    <col min="10758" max="10758" width="32.33203125" style="206" customWidth="1"/>
    <col min="10759" max="11008" width="14.6640625" style="206"/>
    <col min="11009" max="11009" width="8.33203125" style="206" customWidth="1"/>
    <col min="11010" max="11010" width="53.109375" style="206" customWidth="1"/>
    <col min="11011" max="11011" width="18" style="206" customWidth="1"/>
    <col min="11012" max="11013" width="17.5546875" style="206" customWidth="1"/>
    <col min="11014" max="11014" width="32.33203125" style="206" customWidth="1"/>
    <col min="11015" max="11264" width="14.6640625" style="206"/>
    <col min="11265" max="11265" width="8.33203125" style="206" customWidth="1"/>
    <col min="11266" max="11266" width="53.109375" style="206" customWidth="1"/>
    <col min="11267" max="11267" width="18" style="206" customWidth="1"/>
    <col min="11268" max="11269" width="17.5546875" style="206" customWidth="1"/>
    <col min="11270" max="11270" width="32.33203125" style="206" customWidth="1"/>
    <col min="11271" max="11520" width="14.6640625" style="206"/>
    <col min="11521" max="11521" width="8.33203125" style="206" customWidth="1"/>
    <col min="11522" max="11522" width="53.109375" style="206" customWidth="1"/>
    <col min="11523" max="11523" width="18" style="206" customWidth="1"/>
    <col min="11524" max="11525" width="17.5546875" style="206" customWidth="1"/>
    <col min="11526" max="11526" width="32.33203125" style="206" customWidth="1"/>
    <col min="11527" max="11776" width="14.6640625" style="206"/>
    <col min="11777" max="11777" width="8.33203125" style="206" customWidth="1"/>
    <col min="11778" max="11778" width="53.109375" style="206" customWidth="1"/>
    <col min="11779" max="11779" width="18" style="206" customWidth="1"/>
    <col min="11780" max="11781" width="17.5546875" style="206" customWidth="1"/>
    <col min="11782" max="11782" width="32.33203125" style="206" customWidth="1"/>
    <col min="11783" max="12032" width="14.6640625" style="206"/>
    <col min="12033" max="12033" width="8.33203125" style="206" customWidth="1"/>
    <col min="12034" max="12034" width="53.109375" style="206" customWidth="1"/>
    <col min="12035" max="12035" width="18" style="206" customWidth="1"/>
    <col min="12036" max="12037" width="17.5546875" style="206" customWidth="1"/>
    <col min="12038" max="12038" width="32.33203125" style="206" customWidth="1"/>
    <col min="12039" max="12288" width="14.6640625" style="206"/>
    <col min="12289" max="12289" width="8.33203125" style="206" customWidth="1"/>
    <col min="12290" max="12290" width="53.109375" style="206" customWidth="1"/>
    <col min="12291" max="12291" width="18" style="206" customWidth="1"/>
    <col min="12292" max="12293" width="17.5546875" style="206" customWidth="1"/>
    <col min="12294" max="12294" width="32.33203125" style="206" customWidth="1"/>
    <col min="12295" max="12544" width="14.6640625" style="206"/>
    <col min="12545" max="12545" width="8.33203125" style="206" customWidth="1"/>
    <col min="12546" max="12546" width="53.109375" style="206" customWidth="1"/>
    <col min="12547" max="12547" width="18" style="206" customWidth="1"/>
    <col min="12548" max="12549" width="17.5546875" style="206" customWidth="1"/>
    <col min="12550" max="12550" width="32.33203125" style="206" customWidth="1"/>
    <col min="12551" max="12800" width="14.6640625" style="206"/>
    <col min="12801" max="12801" width="8.33203125" style="206" customWidth="1"/>
    <col min="12802" max="12802" width="53.109375" style="206" customWidth="1"/>
    <col min="12803" max="12803" width="18" style="206" customWidth="1"/>
    <col min="12804" max="12805" width="17.5546875" style="206" customWidth="1"/>
    <col min="12806" max="12806" width="32.33203125" style="206" customWidth="1"/>
    <col min="12807" max="13056" width="14.6640625" style="206"/>
    <col min="13057" max="13057" width="8.33203125" style="206" customWidth="1"/>
    <col min="13058" max="13058" width="53.109375" style="206" customWidth="1"/>
    <col min="13059" max="13059" width="18" style="206" customWidth="1"/>
    <col min="13060" max="13061" width="17.5546875" style="206" customWidth="1"/>
    <col min="13062" max="13062" width="32.33203125" style="206" customWidth="1"/>
    <col min="13063" max="13312" width="14.6640625" style="206"/>
    <col min="13313" max="13313" width="8.33203125" style="206" customWidth="1"/>
    <col min="13314" max="13314" width="53.109375" style="206" customWidth="1"/>
    <col min="13315" max="13315" width="18" style="206" customWidth="1"/>
    <col min="13316" max="13317" width="17.5546875" style="206" customWidth="1"/>
    <col min="13318" max="13318" width="32.33203125" style="206" customWidth="1"/>
    <col min="13319" max="13568" width="14.6640625" style="206"/>
    <col min="13569" max="13569" width="8.33203125" style="206" customWidth="1"/>
    <col min="13570" max="13570" width="53.109375" style="206" customWidth="1"/>
    <col min="13571" max="13571" width="18" style="206" customWidth="1"/>
    <col min="13572" max="13573" width="17.5546875" style="206" customWidth="1"/>
    <col min="13574" max="13574" width="32.33203125" style="206" customWidth="1"/>
    <col min="13575" max="13824" width="14.6640625" style="206"/>
    <col min="13825" max="13825" width="8.33203125" style="206" customWidth="1"/>
    <col min="13826" max="13826" width="53.109375" style="206" customWidth="1"/>
    <col min="13827" max="13827" width="18" style="206" customWidth="1"/>
    <col min="13828" max="13829" width="17.5546875" style="206" customWidth="1"/>
    <col min="13830" max="13830" width="32.33203125" style="206" customWidth="1"/>
    <col min="13831" max="14080" width="14.6640625" style="206"/>
    <col min="14081" max="14081" width="8.33203125" style="206" customWidth="1"/>
    <col min="14082" max="14082" width="53.109375" style="206" customWidth="1"/>
    <col min="14083" max="14083" width="18" style="206" customWidth="1"/>
    <col min="14084" max="14085" width="17.5546875" style="206" customWidth="1"/>
    <col min="14086" max="14086" width="32.33203125" style="206" customWidth="1"/>
    <col min="14087" max="14336" width="14.6640625" style="206"/>
    <col min="14337" max="14337" width="8.33203125" style="206" customWidth="1"/>
    <col min="14338" max="14338" width="53.109375" style="206" customWidth="1"/>
    <col min="14339" max="14339" width="18" style="206" customWidth="1"/>
    <col min="14340" max="14341" width="17.5546875" style="206" customWidth="1"/>
    <col min="14342" max="14342" width="32.33203125" style="206" customWidth="1"/>
    <col min="14343" max="14592" width="14.6640625" style="206"/>
    <col min="14593" max="14593" width="8.33203125" style="206" customWidth="1"/>
    <col min="14594" max="14594" width="53.109375" style="206" customWidth="1"/>
    <col min="14595" max="14595" width="18" style="206" customWidth="1"/>
    <col min="14596" max="14597" width="17.5546875" style="206" customWidth="1"/>
    <col min="14598" max="14598" width="32.33203125" style="206" customWidth="1"/>
    <col min="14599" max="14848" width="14.6640625" style="206"/>
    <col min="14849" max="14849" width="8.33203125" style="206" customWidth="1"/>
    <col min="14850" max="14850" width="53.109375" style="206" customWidth="1"/>
    <col min="14851" max="14851" width="18" style="206" customWidth="1"/>
    <col min="14852" max="14853" width="17.5546875" style="206" customWidth="1"/>
    <col min="14854" max="14854" width="32.33203125" style="206" customWidth="1"/>
    <col min="14855" max="15104" width="14.6640625" style="206"/>
    <col min="15105" max="15105" width="8.33203125" style="206" customWidth="1"/>
    <col min="15106" max="15106" width="53.109375" style="206" customWidth="1"/>
    <col min="15107" max="15107" width="18" style="206" customWidth="1"/>
    <col min="15108" max="15109" width="17.5546875" style="206" customWidth="1"/>
    <col min="15110" max="15110" width="32.33203125" style="206" customWidth="1"/>
    <col min="15111" max="15360" width="14.6640625" style="206"/>
    <col min="15361" max="15361" width="8.33203125" style="206" customWidth="1"/>
    <col min="15362" max="15362" width="53.109375" style="206" customWidth="1"/>
    <col min="15363" max="15363" width="18" style="206" customWidth="1"/>
    <col min="15364" max="15365" width="17.5546875" style="206" customWidth="1"/>
    <col min="15366" max="15366" width="32.33203125" style="206" customWidth="1"/>
    <col min="15367" max="15616" width="14.6640625" style="206"/>
    <col min="15617" max="15617" width="8.33203125" style="206" customWidth="1"/>
    <col min="15618" max="15618" width="53.109375" style="206" customWidth="1"/>
    <col min="15619" max="15619" width="18" style="206" customWidth="1"/>
    <col min="15620" max="15621" width="17.5546875" style="206" customWidth="1"/>
    <col min="15622" max="15622" width="32.33203125" style="206" customWidth="1"/>
    <col min="15623" max="15872" width="14.6640625" style="206"/>
    <col min="15873" max="15873" width="8.33203125" style="206" customWidth="1"/>
    <col min="15874" max="15874" width="53.109375" style="206" customWidth="1"/>
    <col min="15875" max="15875" width="18" style="206" customWidth="1"/>
    <col min="15876" max="15877" width="17.5546875" style="206" customWidth="1"/>
    <col min="15878" max="15878" width="32.33203125" style="206" customWidth="1"/>
    <col min="15879" max="16128" width="14.6640625" style="206"/>
    <col min="16129" max="16129" width="8.33203125" style="206" customWidth="1"/>
    <col min="16130" max="16130" width="53.109375" style="206" customWidth="1"/>
    <col min="16131" max="16131" width="18" style="206" customWidth="1"/>
    <col min="16132" max="16133" width="17.5546875" style="206" customWidth="1"/>
    <col min="16134" max="16134" width="32.33203125" style="206" customWidth="1"/>
    <col min="16135" max="16384" width="14.6640625" style="206"/>
  </cols>
  <sheetData>
    <row r="1" spans="1:6" x14ac:dyDescent="0.25">
      <c r="D1" s="354" t="s">
        <v>452</v>
      </c>
      <c r="E1" s="354"/>
    </row>
    <row r="2" spans="1:6" ht="19.5" customHeight="1" x14ac:dyDescent="0.25">
      <c r="B2" s="355" t="s">
        <v>369</v>
      </c>
      <c r="C2" s="355"/>
      <c r="D2" s="355"/>
      <c r="E2" s="355"/>
      <c r="F2" s="207"/>
    </row>
    <row r="3" spans="1:6" x14ac:dyDescent="0.25">
      <c r="B3" s="354" t="s">
        <v>370</v>
      </c>
      <c r="C3" s="354"/>
      <c r="D3" s="354"/>
      <c r="E3" s="354"/>
    </row>
    <row r="4" spans="1:6" x14ac:dyDescent="0.25">
      <c r="B4" s="208"/>
      <c r="C4" s="208"/>
      <c r="D4" s="208"/>
      <c r="E4" s="208"/>
    </row>
    <row r="5" spans="1:6" ht="55.5" customHeight="1" x14ac:dyDescent="0.25">
      <c r="A5" s="356" t="s">
        <v>417</v>
      </c>
      <c r="B5" s="356"/>
      <c r="C5" s="356"/>
      <c r="D5" s="356"/>
      <c r="E5" s="356"/>
    </row>
    <row r="6" spans="1:6" ht="28.5" customHeight="1" x14ac:dyDescent="0.25">
      <c r="A6" s="357"/>
      <c r="B6" s="357"/>
      <c r="C6" s="357"/>
      <c r="D6" s="357"/>
      <c r="E6" s="357"/>
    </row>
    <row r="7" spans="1:6" ht="22.95" customHeight="1" x14ac:dyDescent="0.25">
      <c r="A7" s="209" t="s">
        <v>371</v>
      </c>
      <c r="B7" s="209" t="s">
        <v>372</v>
      </c>
      <c r="C7" s="209"/>
      <c r="D7" s="209"/>
      <c r="E7" s="210"/>
    </row>
    <row r="8" spans="1:6" x14ac:dyDescent="0.25">
      <c r="A8" s="211"/>
      <c r="E8" s="212" t="s">
        <v>373</v>
      </c>
    </row>
    <row r="9" spans="1:6" s="213" customFormat="1" ht="33.6" customHeight="1" x14ac:dyDescent="0.25">
      <c r="A9" s="351" t="s">
        <v>374</v>
      </c>
      <c r="B9" s="351" t="s">
        <v>375</v>
      </c>
      <c r="C9" s="353" t="s">
        <v>376</v>
      </c>
      <c r="D9" s="353"/>
      <c r="E9" s="353"/>
    </row>
    <row r="10" spans="1:6" s="213" customFormat="1" x14ac:dyDescent="0.25">
      <c r="A10" s="352"/>
      <c r="B10" s="352"/>
      <c r="C10" s="230" t="s">
        <v>255</v>
      </c>
      <c r="D10" s="230" t="s">
        <v>282</v>
      </c>
      <c r="E10" s="230" t="s">
        <v>386</v>
      </c>
    </row>
    <row r="11" spans="1:6" s="213" customFormat="1" x14ac:dyDescent="0.3">
      <c r="A11" s="187">
        <v>1</v>
      </c>
      <c r="B11" s="187">
        <v>2</v>
      </c>
      <c r="C11" s="187">
        <v>3</v>
      </c>
      <c r="D11" s="187">
        <v>4</v>
      </c>
      <c r="E11" s="187">
        <v>5</v>
      </c>
    </row>
    <row r="12" spans="1:6" ht="36" customHeight="1" x14ac:dyDescent="0.25">
      <c r="A12" s="214">
        <v>1</v>
      </c>
      <c r="B12" s="215" t="s">
        <v>377</v>
      </c>
      <c r="C12" s="216">
        <v>0</v>
      </c>
      <c r="D12" s="216">
        <v>0</v>
      </c>
      <c r="E12" s="216">
        <v>0</v>
      </c>
    </row>
    <row r="13" spans="1:6" ht="20.399999999999999" customHeight="1" x14ac:dyDescent="0.25">
      <c r="A13" s="214"/>
      <c r="B13" s="217" t="s">
        <v>378</v>
      </c>
      <c r="C13" s="218">
        <f>C12</f>
        <v>0</v>
      </c>
      <c r="D13" s="218">
        <f t="shared" ref="D13:E13" si="0">D12</f>
        <v>0</v>
      </c>
      <c r="E13" s="218">
        <f t="shared" si="0"/>
        <v>0</v>
      </c>
    </row>
    <row r="14" spans="1:6" x14ac:dyDescent="0.25">
      <c r="C14" s="212"/>
      <c r="D14" s="212"/>
      <c r="E14" s="212"/>
    </row>
    <row r="15" spans="1:6" x14ac:dyDescent="0.3">
      <c r="A15" s="349" t="s">
        <v>418</v>
      </c>
      <c r="B15" s="349"/>
      <c r="C15" s="349"/>
      <c r="D15" s="349"/>
      <c r="E15" s="349"/>
      <c r="F15" s="219"/>
    </row>
    <row r="16" spans="1:6" ht="27.6" customHeight="1" x14ac:dyDescent="0.25">
      <c r="A16" s="350" t="s">
        <v>379</v>
      </c>
      <c r="B16" s="350"/>
      <c r="C16" s="350"/>
      <c r="D16" s="350"/>
      <c r="E16" s="350"/>
    </row>
    <row r="17" spans="1:5" x14ac:dyDescent="0.25">
      <c r="E17" s="206" t="s">
        <v>373</v>
      </c>
    </row>
    <row r="18" spans="1:5" s="213" customFormat="1" x14ac:dyDescent="0.25">
      <c r="A18" s="351" t="s">
        <v>380</v>
      </c>
      <c r="B18" s="351" t="s">
        <v>381</v>
      </c>
      <c r="C18" s="353" t="s">
        <v>382</v>
      </c>
      <c r="D18" s="353"/>
      <c r="E18" s="353"/>
    </row>
    <row r="19" spans="1:5" s="213" customFormat="1" x14ac:dyDescent="0.25">
      <c r="A19" s="352"/>
      <c r="B19" s="352"/>
      <c r="C19" s="214" t="s">
        <v>255</v>
      </c>
      <c r="D19" s="214" t="s">
        <v>282</v>
      </c>
      <c r="E19" s="214" t="s">
        <v>386</v>
      </c>
    </row>
    <row r="20" spans="1:5" s="213" customFormat="1" x14ac:dyDescent="0.3">
      <c r="A20" s="187">
        <v>1</v>
      </c>
      <c r="B20" s="187">
        <v>2</v>
      </c>
      <c r="C20" s="187">
        <v>3</v>
      </c>
      <c r="D20" s="187">
        <v>4</v>
      </c>
      <c r="E20" s="187">
        <v>5</v>
      </c>
    </row>
    <row r="21" spans="1:5" ht="31.2" x14ac:dyDescent="0.25">
      <c r="A21" s="220">
        <v>1</v>
      </c>
      <c r="B21" s="215" t="s">
        <v>383</v>
      </c>
      <c r="C21" s="221">
        <f>C23</f>
        <v>-26930.799999999999</v>
      </c>
      <c r="D21" s="221">
        <f t="shared" ref="D21:E21" si="1">D23</f>
        <v>0</v>
      </c>
      <c r="E21" s="221">
        <f t="shared" si="1"/>
        <v>0</v>
      </c>
    </row>
    <row r="22" spans="1:5" x14ac:dyDescent="0.25">
      <c r="A22" s="222"/>
      <c r="B22" s="215" t="s">
        <v>384</v>
      </c>
      <c r="C22" s="220"/>
      <c r="D22" s="221"/>
      <c r="E22" s="221"/>
    </row>
    <row r="23" spans="1:5" ht="24" customHeight="1" x14ac:dyDescent="0.25">
      <c r="A23" s="222"/>
      <c r="B23" s="215" t="s">
        <v>385</v>
      </c>
      <c r="C23" s="191">
        <v>-26930.799999999999</v>
      </c>
      <c r="D23" s="191"/>
      <c r="E23" s="191">
        <v>0</v>
      </c>
    </row>
    <row r="24" spans="1:5" ht="21" customHeight="1" x14ac:dyDescent="0.25">
      <c r="A24" s="222"/>
      <c r="B24" s="223" t="s">
        <v>378</v>
      </c>
      <c r="C24" s="224">
        <f>C21</f>
        <v>-26930.799999999999</v>
      </c>
      <c r="D24" s="224">
        <f>D21</f>
        <v>0</v>
      </c>
      <c r="E24" s="224">
        <f>E21</f>
        <v>0</v>
      </c>
    </row>
  </sheetData>
  <mergeCells count="13">
    <mergeCell ref="A9:A10"/>
    <mergeCell ref="B9:B10"/>
    <mergeCell ref="C9:E9"/>
    <mergeCell ref="D1:E1"/>
    <mergeCell ref="B2:E2"/>
    <mergeCell ref="B3:E3"/>
    <mergeCell ref="A5:E5"/>
    <mergeCell ref="A6:E6"/>
    <mergeCell ref="A15:E15"/>
    <mergeCell ref="A16:E16"/>
    <mergeCell ref="A18:A19"/>
    <mergeCell ref="B18:B19"/>
    <mergeCell ref="C18:E18"/>
  </mergeCells>
  <pageMargins left="0.59055118110236227" right="0.19685039370078741" top="0.15748031496062992" bottom="0.15748031496062992" header="0.31496062992125984" footer="0.31496062992125984"/>
  <pageSetup paperSize="9" scale="9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4</vt:i4>
      </vt:variant>
    </vt:vector>
  </HeadingPairs>
  <TitlesOfParts>
    <vt:vector size="13" baseType="lpstr">
      <vt:lpstr>№ 1 источ</vt:lpstr>
      <vt:lpstr>№ 5 дох</vt:lpstr>
      <vt:lpstr>№ 6 р.п</vt:lpstr>
      <vt:lpstr>№ 7 ведом</vt:lpstr>
      <vt:lpstr> № 8  рп, кцср, квр</vt:lpstr>
      <vt:lpstr>№ 9 МП</vt:lpstr>
      <vt:lpstr>№ 10 ПО </vt:lpstr>
      <vt:lpstr>№ 11 АИП</vt:lpstr>
      <vt:lpstr>№ 12 ПЗ</vt:lpstr>
      <vt:lpstr>'№ 11 АИП'!Область_печати</vt:lpstr>
      <vt:lpstr>'№ 5 дох'!Область_печати</vt:lpstr>
      <vt:lpstr>'№ 6 р.п'!Область_печати</vt:lpstr>
      <vt:lpstr>'№ 7 ведом'!Область_печати</vt:lpstr>
    </vt:vector>
  </TitlesOfParts>
  <Company>ОФ и ЭА Администрация города Торжка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Маслобойщикова</dc:creator>
  <cp:lastModifiedBy>Masloboyshikova</cp:lastModifiedBy>
  <cp:lastPrinted>2020-12-02T09:20:34Z</cp:lastPrinted>
  <dcterms:created xsi:type="dcterms:W3CDTF">2007-11-30T05:39:28Z</dcterms:created>
  <dcterms:modified xsi:type="dcterms:W3CDTF">2020-12-02T09:22:39Z</dcterms:modified>
</cp:coreProperties>
</file>